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封皮" sheetId="1" r:id="rId1"/>
    <sheet name="收入" sheetId="2" r:id="rId2"/>
    <sheet name="支出" sheetId="3" r:id="rId3"/>
    <sheet name="经济分类" sheetId="4" r:id="rId4"/>
    <sheet name="乡镇收入" sheetId="5" r:id="rId5"/>
    <sheet name="当月完成情况表" sheetId="6" r:id="rId6"/>
  </sheets>
  <definedNames>
    <definedName name="_xlnm._FilterDatabase" localSheetId="2" hidden="1">支出!$H$29:$H$29</definedName>
    <definedName name="_xlnm._FilterDatabase" localSheetId="1" hidden="1">收入!$D$12:$D$14</definedName>
    <definedName name="_xlnm.Print_Area" localSheetId="5">当月完成情况表!$A$1:$E$35</definedName>
    <definedName name="_xlnm.Print_Area" localSheetId="3">经济分类!$A$1:$E$18</definedName>
    <definedName name="_xlnm.Print_Area" localSheetId="1">收入!$A$1:$G$44</definedName>
    <definedName name="_xlnm.Print_Area" localSheetId="4">乡镇收入!$A$1:$K$33</definedName>
    <definedName name="_xlnm.Print_Area" localSheetId="2">支出!$A$1:$M$43</definedName>
    <definedName name="_xlnm._FilterDatabase" localSheetId="3" hidden="1">经济分类!$4:$18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<sst xmlns="http://schemas.openxmlformats.org/spreadsheetml/2006/main" count="225" uniqueCount="156">
  <si>
    <t>2026年财政预算执行情况分析表</t>
  </si>
  <si>
    <t>（2026年5月）</t>
  </si>
  <si>
    <t xml:space="preserve"> </t>
  </si>
  <si>
    <t>庄河市财政局</t>
  </si>
  <si>
    <t>2026年5月份财政收入完成情况</t>
  </si>
  <si>
    <t>单位：万元</t>
  </si>
  <si>
    <t>项目</t>
  </si>
  <si>
    <t>年初预算</t>
  </si>
  <si>
    <t>本年完成</t>
  </si>
  <si>
    <t>上年同期</t>
  </si>
  <si>
    <t>与上年同期比较</t>
  </si>
  <si>
    <t>占年初预算%</t>
  </si>
  <si>
    <t>全市</t>
  </si>
  <si>
    <t>增（减）额</t>
  </si>
  <si>
    <t>增（降）幅%</t>
  </si>
  <si>
    <t>总计</t>
  </si>
  <si>
    <t>一、一般公共预算收入</t>
  </si>
  <si>
    <t>（一）分税（费）种</t>
  </si>
  <si>
    <t>1、税收收入</t>
  </si>
  <si>
    <t>增值税</t>
  </si>
  <si>
    <t>企业所得税</t>
  </si>
  <si>
    <t>个人所得税</t>
  </si>
  <si>
    <t>资源税</t>
  </si>
  <si>
    <t>城市维护建设税</t>
  </si>
  <si>
    <t>房产税</t>
  </si>
  <si>
    <t>印花税</t>
  </si>
  <si>
    <t>城镇土地使用税</t>
  </si>
  <si>
    <t>土地增值税</t>
  </si>
  <si>
    <t>耕地占用税</t>
  </si>
  <si>
    <t>契税</t>
  </si>
  <si>
    <t>环境保护税</t>
  </si>
  <si>
    <t>其他税收收入</t>
  </si>
  <si>
    <t>2、非税收入</t>
  </si>
  <si>
    <t>专项收入</t>
  </si>
  <si>
    <t xml:space="preserve">  其中：教育费附加收入</t>
  </si>
  <si>
    <t xml:space="preserve">  地方教育费附加收入</t>
  </si>
  <si>
    <t xml:space="preserve">  文化事业建设费收入</t>
  </si>
  <si>
    <t>行政事业性收费收入</t>
  </si>
  <si>
    <t>罚没收入</t>
  </si>
  <si>
    <t xml:space="preserve">  其中：税务部门罚没</t>
  </si>
  <si>
    <t>国有资本经营收入</t>
  </si>
  <si>
    <t>国有资源（资产）有偿使用收入</t>
  </si>
  <si>
    <t>捐赠收入</t>
  </si>
  <si>
    <t>政府住房基金收入</t>
  </si>
  <si>
    <t>其他收入</t>
  </si>
  <si>
    <t>（二）分部门</t>
  </si>
  <si>
    <t>1、税务部门</t>
  </si>
  <si>
    <t>2、财政部门</t>
  </si>
  <si>
    <t>二、政府性基金收入</t>
  </si>
  <si>
    <t>其中：国有土地使用权出让收入</t>
  </si>
  <si>
    <t>城市基础设施配套费收入</t>
  </si>
  <si>
    <t>污水处理费收入</t>
  </si>
  <si>
    <t>本级</t>
  </si>
  <si>
    <t>合计</t>
  </si>
  <si>
    <t>2026年5月份财政支出情况（功能分类）</t>
  </si>
  <si>
    <t>年度指标</t>
  </si>
  <si>
    <t>上年同期完成</t>
  </si>
  <si>
    <t>占年度指标%</t>
  </si>
  <si>
    <t>花园口同期完成</t>
  </si>
  <si>
    <t>上年结转</t>
  </si>
  <si>
    <t>上级专项</t>
  </si>
  <si>
    <t>预备费</t>
  </si>
  <si>
    <t>预算调整</t>
  </si>
  <si>
    <t>其中：市本级</t>
  </si>
  <si>
    <t>一、一般公共预算支出</t>
  </si>
  <si>
    <t>一般公共服务支出</t>
  </si>
  <si>
    <t>国防支出</t>
  </si>
  <si>
    <t>公共安全支出</t>
  </si>
  <si>
    <t>教育支出</t>
  </si>
  <si>
    <t>科学技术支出</t>
  </si>
  <si>
    <t>文化旅游体育与传媒支出</t>
  </si>
  <si>
    <t>社会保障和就业支出</t>
  </si>
  <si>
    <t>卫生健康支出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</si>
  <si>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</si>
  <si>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</si>
  <si>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</si>
  <si>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</si>
  <si>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</si>
  <si>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</si>
  <si>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</si>
  <si>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</si>
  <si>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自然资源海洋气象等支出</t>
  </si>
  <si>
    <t>住房保障支出</t>
  </si>
  <si>
    <t>粮油物资储备支出</t>
  </si>
  <si>
    <t>灾害防治及应急管理支出</t>
  </si>
  <si>
    <t>其他支出</t>
  </si>
  <si>
    <t>债务还本支出</t>
  </si>
  <si>
    <t>债务付息支出</t>
  </si>
  <si>
    <t>债务发行费用支出</t>
  </si>
  <si>
    <t>二、政府性基金支出</t>
  </si>
  <si>
    <t>其中：国有土地使用全出让收入安排的支出</t>
  </si>
  <si>
    <t>城市基础设施配套费安排的支出</t>
  </si>
  <si>
    <t>污水处理费安排的支出</t>
  </si>
  <si>
    <t>大中型水库移民后期扶持基金支出</t>
  </si>
  <si>
    <t>其他政府性基金及对应专项债务收入安排的支出</t>
  </si>
  <si>
    <t>2026年5月份一般公共预算支出经济分类表</t>
  </si>
  <si>
    <t>单位:万元</t>
  </si>
  <si>
    <t>科目名称</t>
  </si>
  <si>
    <t>一般公共预算经济分类支出合计</t>
  </si>
  <si>
    <t xml:space="preserve">  机关工资福利支出</t>
  </si>
  <si>
    <t xml:space="preserve">  机关商品和服务支出</t>
  </si>
  <si>
    <t xml:space="preserve">  机关资本性支出(一)</t>
  </si>
  <si>
    <t xml:space="preserve">  机关资本性支出(二)</t>
  </si>
  <si>
    <t xml:space="preserve">  对事业单位经常性补助</t>
  </si>
  <si>
    <t xml:space="preserve">  对事业单位资本性补助</t>
  </si>
  <si>
    <t xml:space="preserve">  对企业补助</t>
  </si>
  <si>
    <t xml:space="preserve">  对企业资本性支出</t>
  </si>
  <si>
    <t xml:space="preserve">  对个人和家庭的补助</t>
  </si>
  <si>
    <t xml:space="preserve">  对社会保障基金补助</t>
  </si>
  <si>
    <t xml:space="preserve">  债务利息及费用支出</t>
  </si>
  <si>
    <t xml:space="preserve">  其他支出</t>
  </si>
  <si>
    <t>2026年乡镇（街道、经济区）5月份一般公共预算收入完成情况表</t>
  </si>
  <si>
    <t>单位∶万元</t>
  </si>
  <si>
    <t>乡镇
（街道、经济区）</t>
  </si>
  <si>
    <t>收入预期</t>
  </si>
  <si>
    <t>与上年同期相比</t>
  </si>
  <si>
    <t>完成收入预期％</t>
  </si>
  <si>
    <t>总部经济</t>
  </si>
  <si>
    <r>
      <rPr>
        <b/>
        <sz val="10"/>
        <rFont val="宋体"/>
        <charset val="134"/>
      </rPr>
      <t>增（降）幅</t>
    </r>
    <r>
      <rPr>
        <b/>
        <sz val="10"/>
        <rFont val="Times New Roman"/>
        <charset val="134"/>
      </rPr>
      <t>%</t>
    </r>
  </si>
  <si>
    <r>
      <rPr>
        <b/>
        <sz val="16"/>
        <rFont val="宋体"/>
        <charset val="134"/>
      </rPr>
      <t>总</t>
    </r>
    <r>
      <rPr>
        <b/>
        <sz val="16"/>
        <rFont val="宋体"/>
        <charset val="134"/>
      </rPr>
      <t>计</t>
    </r>
  </si>
  <si>
    <t>城关街道</t>
  </si>
  <si>
    <t>兴达街道</t>
  </si>
  <si>
    <t>新华街道</t>
  </si>
  <si>
    <t>昌盛街道</t>
  </si>
  <si>
    <t>明阳街道</t>
  </si>
  <si>
    <t>徐岭镇</t>
  </si>
  <si>
    <t>吴炉镇</t>
  </si>
  <si>
    <t>黑岛镇</t>
  </si>
  <si>
    <t>青堆镇</t>
  </si>
  <si>
    <t>栗子房镇</t>
  </si>
  <si>
    <t>大营镇</t>
  </si>
  <si>
    <t>塔岭镇</t>
  </si>
  <si>
    <t>蓉花山镇</t>
  </si>
  <si>
    <t>长岭镇</t>
  </si>
  <si>
    <t>荷花山</t>
  </si>
  <si>
    <t>城山镇</t>
  </si>
  <si>
    <t>光明山镇</t>
  </si>
  <si>
    <t>大郑镇</t>
  </si>
  <si>
    <t>仙人洞镇</t>
  </si>
  <si>
    <t>王家镇</t>
  </si>
  <si>
    <t>兰店乡</t>
  </si>
  <si>
    <t>鞍子山乡</t>
  </si>
  <si>
    <t>太平岭乡</t>
  </si>
  <si>
    <t>步云山乡</t>
  </si>
  <si>
    <t>桂云花乡</t>
  </si>
  <si>
    <t>石城乡</t>
  </si>
  <si>
    <t>北黄海经开区</t>
  </si>
  <si>
    <t>2026年5月当月完成情况表</t>
  </si>
  <si>
    <t>级次</t>
  </si>
  <si>
    <t>当月完成</t>
  </si>
  <si>
    <t>上年同期
当月完成</t>
  </si>
  <si>
    <r>
      <rPr>
        <b/>
        <sz val="12"/>
        <rFont val="宋体"/>
        <charset val="134"/>
      </rPr>
      <t>增（降）幅</t>
    </r>
    <r>
      <rPr>
        <b/>
        <sz val="12"/>
        <rFont val="Times New Roman"/>
        <charset val="134"/>
      </rPr>
      <t>%</t>
    </r>
  </si>
  <si>
    <t>市本级</t>
  </si>
  <si>
    <t>乡镇级</t>
  </si>
  <si>
    <t>荷花山镇</t>
  </si>
  <si>
    <t>北黄海经济区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</si>
</sst>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_-;\-* #,##0.00_-;_-* &quot;-&quot;??_-;_-@_-"/>
    <numFmt numFmtId="177" formatCode="#,##0_ "/>
    <numFmt numFmtId="178" formatCode="#,##0.0_ "/>
    <numFmt numFmtId="179" formatCode="0_ "/>
    <numFmt numFmtId="180" formatCode="#,##0.00_ "/>
    <numFmt numFmtId="181" formatCode="0.0_ "/>
  </numFmts>
  <fonts count="94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4"/>
      <name val="方正小标宋简体"/>
      <charset val="134"/>
    </font>
    <font>
      <b/>
      <sz val="18"/>
      <name val="方正小标宋简体"/>
      <charset val="134"/>
    </font>
    <font>
      <sz val="12"/>
      <name val="Times New Roman"/>
      <charset val="134"/>
    </font>
    <font>
      <b/>
      <sz val="12"/>
      <name val="宋体"/>
      <charset val="134"/>
    </font>
    <font>
      <b/>
      <sz val="12"/>
      <name val="Times New Roman"/>
      <charset val="134"/>
    </font>
    <font>
      <b/>
      <sz val="12"/>
      <name val="方正小标宋简体"/>
      <charset val="134"/>
    </font>
    <font>
      <sz val="12"/>
      <name val="宋体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name val="Times New Roman"/>
      <charset val="134"/>
    </font>
    <font>
      <b/>
      <sz val="16"/>
      <name val="宋体"/>
      <charset val="134"/>
    </font>
    <font>
      <sz val="10"/>
      <name val="宋体"/>
      <charset val="134"/>
    </font>
    <font>
      <b/>
      <sz val="12"/>
      <name val="黑体"/>
      <charset val="134"/>
    </font>
    <font>
      <b/>
      <sz val="12"/>
      <name val="仿宋_GB2312"/>
      <charset val="134"/>
    </font>
    <font>
      <sz val="24"/>
      <name val="宋体"/>
      <charset val="134"/>
      <scheme val="minor"/>
    </font>
    <font>
      <b/>
      <sz val="18"/>
      <color theme="1"/>
      <name val="方正小标宋简体"/>
      <charset val="134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9"/>
      <name val="宋体"/>
      <charset val="134"/>
      <scheme val="minor"/>
    </font>
    <font>
      <b/>
      <sz val="11"/>
      <name val="方正小标宋简体"/>
      <charset val="134"/>
    </font>
    <font>
      <b/>
      <sz val="11"/>
      <name val="黑体"/>
      <charset val="134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18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楷体_GB2312"/>
      <charset val="134"/>
    </font>
    <font>
      <b/>
      <sz val="11"/>
      <name val="宋体"/>
      <charset val="134"/>
    </font>
    <font>
      <sz val="45"/>
      <name val="宋体"/>
      <charset val="134"/>
    </font>
    <font>
      <b/>
      <sz val="45"/>
      <name val="宋体"/>
      <charset val="134"/>
    </font>
    <font>
      <b/>
      <sz val="35"/>
      <name val="Times New Roman"/>
      <charset val="134"/>
    </font>
    <font>
      <sz val="30"/>
      <name val="宋体"/>
      <charset val="134"/>
    </font>
    <font>
      <b/>
      <sz val="30"/>
      <name val="宋体"/>
      <charset val="134"/>
    </font>
    <font>
      <sz val="3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134"/>
      <scheme val="minor"/>
    </font>
    <font>
      <sz val="11"/>
      <color indexed="8"/>
      <name val="宋体"/>
      <charset val="134"/>
    </font>
    <font>
      <b/>
      <sz val="11"/>
      <color rgb="FF3F3F3F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indexed="16"/>
      <name val="宋体"/>
      <charset val="134"/>
    </font>
    <font>
      <i/>
      <sz val="11"/>
      <color indexed="23"/>
      <name val="宋体"/>
      <charset val="134"/>
    </font>
    <font>
      <sz val="11"/>
      <color indexed="4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rgb="FFFA7D00"/>
      <name val="宋体"/>
      <charset val="134"/>
      <scheme val="minor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11"/>
      <color theme="0"/>
      <name val="宋体"/>
      <charset val="134"/>
      <scheme val="minor"/>
    </font>
    <font>
      <b/>
      <sz val="15"/>
      <color indexed="56"/>
      <name val="宋体"/>
      <charset val="134"/>
    </font>
    <font>
      <b/>
      <sz val="15"/>
      <color indexed="62"/>
      <name val="宋体"/>
      <charset val="134"/>
    </font>
    <font>
      <b/>
      <sz val="13"/>
      <color indexed="56"/>
      <name val="宋体"/>
      <charset val="134"/>
    </font>
    <font>
      <b/>
      <sz val="13"/>
      <color indexed="62"/>
      <name val="宋体"/>
      <charset val="134"/>
    </font>
    <font>
      <b/>
      <sz val="11"/>
      <color indexed="56"/>
      <name val="宋体"/>
      <charset val="134"/>
    </font>
    <font>
      <b/>
      <sz val="11"/>
      <color indexed="62"/>
      <name val="宋体"/>
      <charset val="134"/>
    </font>
    <font>
      <b/>
      <sz val="18"/>
      <color indexed="56"/>
      <name val="宋体"/>
      <charset val="134"/>
    </font>
    <font>
      <b/>
      <sz val="18"/>
      <color indexed="62"/>
      <name val="宋体"/>
      <charset val="134"/>
    </font>
    <font>
      <b/>
      <sz val="18"/>
      <color theme="3"/>
      <name val="宋体"/>
      <charset val="134"/>
      <scheme val="major"/>
    </font>
    <font>
      <sz val="11"/>
      <color indexed="20"/>
      <name val="宋体"/>
      <charset val="134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indexed="52"/>
      <name val="宋体"/>
      <charset val="134"/>
    </font>
    <font>
      <b/>
      <sz val="11"/>
      <color indexed="42"/>
      <name val="宋体"/>
      <charset val="134"/>
    </font>
    <font>
      <i/>
      <sz val="11"/>
      <color rgb="FF7F7F7F"/>
      <name val="宋体"/>
      <charset val="134"/>
      <scheme val="minor"/>
    </font>
    <font>
      <sz val="11"/>
      <color indexed="10"/>
      <name val="宋体"/>
      <charset val="134"/>
    </font>
    <font>
      <sz val="11"/>
      <color indexed="62"/>
      <name val="宋体"/>
      <charset val="134"/>
    </font>
    <font>
      <sz val="11"/>
      <color rgb="FF000000"/>
      <name val="宋体"/>
      <charset val="134"/>
      <scheme val="minor"/>
    </font>
  </fonts>
  <fills count="8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theme="7" tint="0.3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9FABB7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theme="4" tint="0.399914548173467"/>
      </bottom>
      <diagonal/>
    </border>
    <border>
      <left/>
      <right/>
      <top/>
      <bottom style="medium">
        <color theme="4" tint="0.39994506668294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0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0" fillId="6" borderId="1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4" fillId="0" borderId="12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7" borderId="14" applyNumberFormat="0" applyAlignment="0" applyProtection="0">
      <alignment vertical="center"/>
    </xf>
    <xf numFmtId="0" fontId="47" fillId="8" borderId="15" applyNumberFormat="0" applyAlignment="0" applyProtection="0">
      <alignment vertical="center"/>
    </xf>
    <xf numFmtId="0" fontId="48" fillId="8" borderId="14" applyNumberFormat="0" applyAlignment="0" applyProtection="0">
      <alignment vertical="center"/>
    </xf>
    <xf numFmtId="0" fontId="49" fillId="9" borderId="16" applyNumberFormat="0" applyAlignment="0" applyProtection="0">
      <alignment vertical="center"/>
    </xf>
    <xf numFmtId="0" fontId="50" fillId="0" borderId="17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5" fillId="24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5" fillId="32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8" fillId="37" borderId="0" applyNumberFormat="0" applyBorder="0" applyAlignment="0" applyProtection="0">
      <alignment vertical="center"/>
    </xf>
    <xf numFmtId="0" fontId="59" fillId="8" borderId="15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1" fillId="38" borderId="19" applyNumberFormat="0" applyAlignment="0" applyProtection="0">
      <alignment vertical="center"/>
    </xf>
    <xf numFmtId="0" fontId="62" fillId="39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0" fillId="42" borderId="0" applyNumberFormat="0" applyBorder="0" applyAlignment="0" applyProtection="0">
      <alignment vertical="center"/>
    </xf>
    <xf numFmtId="0" fontId="58" fillId="39" borderId="0" applyNumberFormat="0" applyBorder="0" applyAlignment="0" applyProtection="0">
      <alignment vertical="center"/>
    </xf>
    <xf numFmtId="0" fontId="0" fillId="0" borderId="0">
      <alignment vertical="center"/>
    </xf>
    <xf numFmtId="0" fontId="60" fillId="43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5" fillId="45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7" fillId="8" borderId="14" applyNumberFormat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10" fillId="0" borderId="0" applyFont="0" applyFill="0" applyBorder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68" fillId="38" borderId="20" applyNumberFormat="0" applyAlignment="0" applyProtection="0">
      <alignment vertical="center"/>
    </xf>
    <xf numFmtId="0" fontId="67" fillId="8" borderId="14" applyNumberFormat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0" fillId="48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68" fillId="50" borderId="20" applyNumberFormat="0" applyAlignment="0" applyProtection="0">
      <alignment vertical="center"/>
    </xf>
    <xf numFmtId="0" fontId="0" fillId="51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0" fillId="52" borderId="0" applyNumberFormat="0" applyBorder="0" applyAlignment="0" applyProtection="0">
      <alignment vertical="center"/>
    </xf>
    <xf numFmtId="0" fontId="59" fillId="8" borderId="15" applyNumberFormat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37" borderId="0" applyNumberFormat="0" applyBorder="0" applyAlignment="0" applyProtection="0">
      <alignment vertical="center"/>
    </xf>
    <xf numFmtId="0" fontId="10" fillId="0" borderId="0"/>
    <xf numFmtId="0" fontId="58" fillId="46" borderId="0" applyNumberFormat="0" applyBorder="0" applyAlignment="0" applyProtection="0">
      <alignment vertical="center"/>
    </xf>
    <xf numFmtId="0" fontId="0" fillId="53" borderId="0" applyNumberFormat="0" applyBorder="0" applyAlignment="0" applyProtection="0">
      <alignment vertical="center"/>
    </xf>
    <xf numFmtId="0" fontId="68" fillId="38" borderId="20" applyNumberFormat="0" applyAlignment="0" applyProtection="0">
      <alignment vertical="center"/>
    </xf>
    <xf numFmtId="0" fontId="58" fillId="39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0" fillId="0" borderId="0"/>
    <xf numFmtId="0" fontId="58" fillId="46" borderId="0" applyNumberFormat="0" applyBorder="0" applyAlignment="0" applyProtection="0">
      <alignment vertical="center"/>
    </xf>
    <xf numFmtId="0" fontId="10" fillId="0" borderId="0">
      <alignment vertical="center"/>
    </xf>
    <xf numFmtId="0" fontId="58" fillId="5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6" borderId="0" applyNumberFormat="0" applyBorder="0" applyAlignment="0" applyProtection="0">
      <alignment vertical="center"/>
    </xf>
    <xf numFmtId="0" fontId="58" fillId="57" borderId="0" applyNumberFormat="0" applyBorder="0" applyAlignment="0" applyProtection="0">
      <alignment vertical="center"/>
    </xf>
    <xf numFmtId="0" fontId="58" fillId="57" borderId="0" applyNumberFormat="0" applyBorder="0" applyAlignment="0" applyProtection="0">
      <alignment vertical="center"/>
    </xf>
    <xf numFmtId="0" fontId="0" fillId="58" borderId="0" applyNumberFormat="0" applyBorder="0" applyAlignment="0" applyProtection="0">
      <alignment vertical="center"/>
    </xf>
    <xf numFmtId="0" fontId="0" fillId="59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0" fillId="60" borderId="0" applyNumberFormat="0" applyBorder="0" applyAlignment="0" applyProtection="0">
      <alignment vertical="center"/>
    </xf>
    <xf numFmtId="0" fontId="0" fillId="61" borderId="0" applyNumberFormat="0" applyBorder="0" applyAlignment="0" applyProtection="0">
      <alignment vertical="center"/>
    </xf>
    <xf numFmtId="0" fontId="58" fillId="62" borderId="0" applyNumberFormat="0" applyBorder="0" applyAlignment="0" applyProtection="0">
      <alignment vertical="center"/>
    </xf>
    <xf numFmtId="0" fontId="62" fillId="39" borderId="0" applyNumberFormat="0" applyBorder="0" applyAlignment="0" applyProtection="0">
      <alignment vertical="center"/>
    </xf>
    <xf numFmtId="0" fontId="58" fillId="62" borderId="0" applyNumberFormat="0" applyBorder="0" applyAlignment="0" applyProtection="0">
      <alignment vertical="center"/>
    </xf>
    <xf numFmtId="0" fontId="58" fillId="38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62" fillId="39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61" fillId="38" borderId="19" applyNumberFormat="0" applyAlignment="0" applyProtection="0">
      <alignment vertical="center"/>
    </xf>
    <xf numFmtId="0" fontId="58" fillId="63" borderId="0" applyNumberFormat="0" applyBorder="0" applyAlignment="0" applyProtection="0">
      <alignment vertical="center"/>
    </xf>
    <xf numFmtId="0" fontId="58" fillId="63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61" fillId="50" borderId="19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70" fillId="64" borderId="21" applyNumberFormat="0" applyAlignment="0" applyProtection="0">
      <alignment vertical="center"/>
    </xf>
    <xf numFmtId="0" fontId="71" fillId="0" borderId="22" applyNumberFormat="0" applyFill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2" fillId="9" borderId="16" applyNumberFormat="0" applyAlignment="0" applyProtection="0">
      <alignment vertical="center"/>
    </xf>
    <xf numFmtId="0" fontId="58" fillId="38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58" fillId="62" borderId="0" applyNumberFormat="0" applyBorder="0" applyAlignment="0" applyProtection="0">
      <alignment vertical="center"/>
    </xf>
    <xf numFmtId="0" fontId="60" fillId="65" borderId="0" applyNumberFormat="0" applyBorder="0" applyAlignment="0" applyProtection="0">
      <alignment vertical="center"/>
    </xf>
    <xf numFmtId="0" fontId="58" fillId="6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58" fillId="66" borderId="0" applyNumberFormat="0" applyBorder="0" applyAlignment="0" applyProtection="0">
      <alignment vertical="center"/>
    </xf>
    <xf numFmtId="0" fontId="58" fillId="66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65" fillId="67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65" fillId="68" borderId="0" applyNumberFormat="0" applyBorder="0" applyAlignment="0" applyProtection="0">
      <alignment vertical="center"/>
    </xf>
    <xf numFmtId="0" fontId="62" fillId="39" borderId="0" applyNumberFormat="0" applyBorder="0" applyAlignment="0" applyProtection="0">
      <alignment vertical="center"/>
    </xf>
    <xf numFmtId="0" fontId="65" fillId="68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0" fillId="6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60" fillId="7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0" fillId="0" borderId="0">
      <alignment vertical="center"/>
    </xf>
    <xf numFmtId="0" fontId="65" fillId="45" borderId="0" applyNumberFormat="0" applyBorder="0" applyAlignment="0" applyProtection="0">
      <alignment vertical="center"/>
    </xf>
    <xf numFmtId="0" fontId="64" fillId="45" borderId="0" applyNumberFormat="0" applyBorder="0" applyAlignment="0" applyProtection="0">
      <alignment vertical="center"/>
    </xf>
    <xf numFmtId="0" fontId="0" fillId="6" borderId="11" applyNumberFormat="0" applyFont="0" applyAlignment="0" applyProtection="0">
      <alignment vertical="center"/>
    </xf>
    <xf numFmtId="0" fontId="60" fillId="71" borderId="0" applyNumberFormat="0" applyBorder="0" applyAlignment="0" applyProtection="0">
      <alignment vertical="center"/>
    </xf>
    <xf numFmtId="0" fontId="65" fillId="63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5" fillId="63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0" fillId="73" borderId="0" applyNumberFormat="0" applyBorder="0" applyAlignment="0" applyProtection="0">
      <alignment vertical="center"/>
    </xf>
    <xf numFmtId="0" fontId="60" fillId="74" borderId="0" applyNumberFormat="0" applyBorder="0" applyAlignment="0" applyProtection="0">
      <alignment vertical="center"/>
    </xf>
    <xf numFmtId="0" fontId="65" fillId="75" borderId="0" applyNumberFormat="0" applyBorder="0" applyAlignment="0" applyProtection="0">
      <alignment vertical="center"/>
    </xf>
    <xf numFmtId="0" fontId="10" fillId="0" borderId="0"/>
    <xf numFmtId="0" fontId="64" fillId="67" borderId="0" applyNumberFormat="0" applyBorder="0" applyAlignment="0" applyProtection="0">
      <alignment vertical="center"/>
    </xf>
    <xf numFmtId="0" fontId="65" fillId="75" borderId="0" applyNumberFormat="0" applyBorder="0" applyAlignment="0" applyProtection="0">
      <alignment vertical="center"/>
    </xf>
    <xf numFmtId="0" fontId="60" fillId="76" borderId="0" applyNumberFormat="0" applyBorder="0" applyAlignment="0" applyProtection="0">
      <alignment vertical="center"/>
    </xf>
    <xf numFmtId="0" fontId="65" fillId="44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65" fillId="44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0" fillId="78" borderId="0" applyNumberFormat="0" applyBorder="0" applyAlignment="0" applyProtection="0">
      <alignment vertical="center"/>
    </xf>
    <xf numFmtId="0" fontId="60" fillId="79" borderId="0" applyNumberFormat="0" applyBorder="0" applyAlignment="0" applyProtection="0">
      <alignment vertical="center"/>
    </xf>
    <xf numFmtId="0" fontId="65" fillId="80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5" fillId="80" borderId="0" applyNumberFormat="0" applyBorder="0" applyAlignment="0" applyProtection="0">
      <alignment vertical="center"/>
    </xf>
    <xf numFmtId="0" fontId="62" fillId="39" borderId="0" applyNumberFormat="0" applyBorder="0" applyAlignment="0" applyProtection="0">
      <alignment vertical="center"/>
    </xf>
    <xf numFmtId="0" fontId="64" fillId="54" borderId="0" applyNumberFormat="0" applyBorder="0" applyAlignment="0" applyProtection="0">
      <alignment vertical="center"/>
    </xf>
    <xf numFmtId="0" fontId="60" fillId="81" borderId="0" applyNumberFormat="0" applyBorder="0" applyAlignment="0" applyProtection="0">
      <alignment vertical="center"/>
    </xf>
    <xf numFmtId="0" fontId="73" fillId="0" borderId="23" applyNumberFormat="0" applyFill="0" applyAlignment="0" applyProtection="0">
      <alignment vertical="center"/>
    </xf>
    <xf numFmtId="0" fontId="73" fillId="0" borderId="23" applyNumberFormat="0" applyFill="0" applyAlignment="0" applyProtection="0">
      <alignment vertical="center"/>
    </xf>
    <xf numFmtId="0" fontId="74" fillId="0" borderId="24" applyNumberFormat="0" applyFill="0" applyAlignment="0" applyProtection="0">
      <alignment vertical="center"/>
    </xf>
    <xf numFmtId="0" fontId="62" fillId="39" borderId="0" applyNumberFormat="0" applyBorder="0" applyAlignment="0" applyProtection="0">
      <alignment vertical="center"/>
    </xf>
    <xf numFmtId="0" fontId="43" fillId="0" borderId="25" applyNumberFormat="0" applyFill="0" applyAlignment="0" applyProtection="0">
      <alignment vertical="center"/>
    </xf>
    <xf numFmtId="0" fontId="75" fillId="0" borderId="26" applyNumberFormat="0" applyFill="0" applyAlignment="0" applyProtection="0">
      <alignment vertical="center"/>
    </xf>
    <xf numFmtId="0" fontId="75" fillId="0" borderId="26" applyNumberFormat="0" applyFill="0" applyAlignment="0" applyProtection="0">
      <alignment vertical="center"/>
    </xf>
    <xf numFmtId="0" fontId="76" fillId="0" borderId="26" applyNumberFormat="0" applyFill="0" applyAlignment="0" applyProtection="0">
      <alignment vertical="center"/>
    </xf>
    <xf numFmtId="0" fontId="44" fillId="0" borderId="27" applyNumberFormat="0" applyFill="0" applyAlignment="0" applyProtection="0">
      <alignment vertical="center"/>
    </xf>
    <xf numFmtId="0" fontId="77" fillId="0" borderId="28" applyNumberFormat="0" applyFill="0" applyAlignment="0" applyProtection="0">
      <alignment vertical="center"/>
    </xf>
    <xf numFmtId="0" fontId="77" fillId="0" borderId="28" applyNumberFormat="0" applyFill="0" applyAlignment="0" applyProtection="0">
      <alignment vertical="center"/>
    </xf>
    <xf numFmtId="0" fontId="78" fillId="0" borderId="29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6" fillId="0" borderId="0"/>
    <xf numFmtId="0" fontId="45" fillId="0" borderId="31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1" fillId="0" borderId="32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39" borderId="0" applyNumberFormat="0" applyBorder="0" applyAlignment="0" applyProtection="0">
      <alignment vertical="center"/>
    </xf>
    <xf numFmtId="0" fontId="82" fillId="39" borderId="0" applyNumberFormat="0" applyBorder="0" applyAlignment="0" applyProtection="0">
      <alignment vertical="center"/>
    </xf>
    <xf numFmtId="0" fontId="83" fillId="11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83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62" fillId="39" borderId="0" applyNumberFormat="0" applyBorder="0" applyAlignment="0" applyProtection="0">
      <alignment vertical="center"/>
    </xf>
    <xf numFmtId="0" fontId="62" fillId="39" borderId="0" applyNumberFormat="0" applyBorder="0" applyAlignment="0" applyProtection="0">
      <alignment vertical="center"/>
    </xf>
    <xf numFmtId="0" fontId="62" fillId="39" borderId="0" applyNumberFormat="0" applyBorder="0" applyAlignment="0" applyProtection="0">
      <alignment vertical="center"/>
    </xf>
    <xf numFmtId="0" fontId="62" fillId="39" borderId="0" applyNumberFormat="0" applyBorder="0" applyAlignment="0" applyProtection="0">
      <alignment vertical="center"/>
    </xf>
    <xf numFmtId="0" fontId="62" fillId="39" borderId="0" applyNumberFormat="0" applyBorder="0" applyAlignment="0" applyProtection="0">
      <alignment vertical="center"/>
    </xf>
    <xf numFmtId="0" fontId="62" fillId="39" borderId="0" applyNumberFormat="0" applyBorder="0" applyAlignment="0" applyProtection="0">
      <alignment vertical="center"/>
    </xf>
    <xf numFmtId="0" fontId="62" fillId="39" borderId="0" applyNumberFormat="0" applyBorder="0" applyAlignment="0" applyProtection="0">
      <alignment vertical="center"/>
    </xf>
    <xf numFmtId="0" fontId="62" fillId="39" borderId="0" applyNumberFormat="0" applyBorder="0" applyAlignment="0" applyProtection="0">
      <alignment vertical="center"/>
    </xf>
    <xf numFmtId="0" fontId="62" fillId="39" borderId="0" applyNumberFormat="0" applyBorder="0" applyAlignment="0" applyProtection="0">
      <alignment vertical="center"/>
    </xf>
    <xf numFmtId="0" fontId="62" fillId="3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" fontId="3" fillId="82" borderId="33">
      <alignment horizontal="right" vertical="center"/>
    </xf>
    <xf numFmtId="0" fontId="84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/>
    <xf numFmtId="0" fontId="0" fillId="0" borderId="0">
      <alignment vertical="center"/>
    </xf>
    <xf numFmtId="0" fontId="10" fillId="0" borderId="0"/>
    <xf numFmtId="0" fontId="85" fillId="7" borderId="14" applyNumberFormat="0" applyAlignment="0" applyProtection="0">
      <alignment vertical="center"/>
    </xf>
    <xf numFmtId="0" fontId="0" fillId="0" borderId="0">
      <alignment vertical="center"/>
    </xf>
    <xf numFmtId="0" fontId="10" fillId="0" borderId="0"/>
    <xf numFmtId="0" fontId="65" fillId="75" borderId="0" applyNumberFormat="0" applyBorder="0" applyAlignment="0" applyProtection="0">
      <alignment vertical="center"/>
    </xf>
    <xf numFmtId="0" fontId="0" fillId="0" borderId="0">
      <alignment vertical="center"/>
    </xf>
    <xf numFmtId="0" fontId="6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/>
    <xf numFmtId="0" fontId="66" fillId="4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8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6" fillId="4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88" fillId="0" borderId="34" applyNumberFormat="0" applyFill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10" fillId="0" borderId="0"/>
    <xf numFmtId="0" fontId="60" fillId="13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71" fillId="0" borderId="32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70" fillId="64" borderId="21" applyNumberFormat="0" applyAlignment="0" applyProtection="0">
      <alignment vertical="center"/>
    </xf>
    <xf numFmtId="0" fontId="89" fillId="64" borderId="21" applyNumberForma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8" fillId="0" borderId="34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176" fontId="0" fillId="0" borderId="0" applyFont="0" applyFill="0" applyBorder="0" applyAlignment="0" applyProtection="0">
      <alignment vertical="center"/>
    </xf>
    <xf numFmtId="0" fontId="65" fillId="83" borderId="0" applyNumberFormat="0" applyBorder="0" applyAlignment="0" applyProtection="0">
      <alignment vertical="center"/>
    </xf>
    <xf numFmtId="0" fontId="65" fillId="8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72" borderId="0" applyNumberFormat="0" applyBorder="0" applyAlignment="0" applyProtection="0">
      <alignment vertical="center"/>
    </xf>
    <xf numFmtId="0" fontId="65" fillId="7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5" fillId="67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5" fillId="7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5" fillId="44" borderId="0" applyNumberFormat="0" applyBorder="0" applyAlignment="0" applyProtection="0">
      <alignment vertical="center"/>
    </xf>
    <xf numFmtId="0" fontId="65" fillId="44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5" fillId="84" borderId="0" applyNumberFormat="0" applyBorder="0" applyAlignment="0" applyProtection="0">
      <alignment vertical="center"/>
    </xf>
    <xf numFmtId="0" fontId="10" fillId="0" borderId="0"/>
    <xf numFmtId="0" fontId="65" fillId="84" borderId="0" applyNumberFormat="0" applyBorder="0" applyAlignment="0" applyProtection="0">
      <alignment vertical="center"/>
    </xf>
    <xf numFmtId="0" fontId="64" fillId="84" borderId="0" applyNumberFormat="0" applyBorder="0" applyAlignment="0" applyProtection="0">
      <alignment vertical="center"/>
    </xf>
    <xf numFmtId="0" fontId="60" fillId="33" borderId="0" applyNumberFormat="0" applyBorder="0" applyAlignment="0" applyProtection="0">
      <alignment vertical="center"/>
    </xf>
    <xf numFmtId="0" fontId="60" fillId="33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92" fillId="54" borderId="19" applyNumberFormat="0" applyAlignment="0" applyProtection="0">
      <alignment vertical="center"/>
    </xf>
    <xf numFmtId="0" fontId="92" fillId="54" borderId="19" applyNumberFormat="0" applyAlignment="0" applyProtection="0">
      <alignment vertical="center"/>
    </xf>
    <xf numFmtId="0" fontId="85" fillId="7" borderId="14" applyNumberFormat="0" applyAlignment="0" applyProtection="0">
      <alignment vertical="center"/>
    </xf>
    <xf numFmtId="0" fontId="10" fillId="49" borderId="35" applyNumberFormat="0" applyFont="0" applyAlignment="0" applyProtection="0">
      <alignment vertical="center"/>
    </xf>
    <xf numFmtId="2" fontId="93" fillId="85" borderId="33">
      <alignment horizontal="right" vertical="center"/>
      <protection locked="0"/>
    </xf>
  </cellStyleXfs>
  <cellXfs count="171">
    <xf numFmtId="0" fontId="0" fillId="0" borderId="0" xfId="0">
      <alignment vertical="center"/>
    </xf>
    <xf numFmtId="49" fontId="1" fillId="2" borderId="0" xfId="0" applyNumberFormat="1" applyFont="1" applyFill="1" applyAlignment="1" applyProtection="1">
      <protection locked="0"/>
    </xf>
    <xf numFmtId="49" fontId="2" fillId="0" borderId="0" xfId="0" applyNumberFormat="1" applyFont="1" applyFill="1" applyAlignment="1" applyProtection="1">
      <protection locked="0"/>
    </xf>
    <xf numFmtId="49" fontId="0" fillId="0" borderId="0" xfId="0" applyNumberFormat="1" applyFill="1" applyAlignment="1" applyProtection="1">
      <alignment vertical="center"/>
      <protection locked="0"/>
    </xf>
    <xf numFmtId="49" fontId="3" fillId="0" borderId="0" xfId="0" applyNumberFormat="1" applyFont="1" applyFill="1" applyAlignment="1" applyProtection="1">
      <protection locked="0"/>
    </xf>
    <xf numFmtId="49" fontId="0" fillId="0" borderId="0" xfId="0" applyNumberFormat="1" applyFill="1" applyAlignment="1" applyProtection="1"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49" fontId="4" fillId="2" borderId="0" xfId="0" applyNumberFormat="1" applyFont="1" applyFill="1" applyBorder="1" applyAlignment="1" applyProtection="1">
      <alignment horizontal="center"/>
      <protection locked="0"/>
    </xf>
    <xf numFmtId="49" fontId="4" fillId="0" borderId="0" xfId="0" applyNumberFormat="1" applyFont="1" applyFill="1" applyBorder="1" applyAlignment="1" applyProtection="1">
      <alignment horizontal="center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6" fillId="0" borderId="0" xfId="0" applyNumberFormat="1" applyFont="1" applyFill="1" applyAlignment="1" applyProtection="1"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49" fontId="0" fillId="0" borderId="0" xfId="0" applyNumberFormat="1" applyFill="1" applyBorder="1" applyAlignment="1" applyProtection="1">
      <alignment horizontal="center"/>
      <protection locked="0"/>
    </xf>
    <xf numFmtId="49" fontId="0" fillId="0" borderId="1" xfId="0" applyNumberFormat="1" applyFill="1" applyBorder="1" applyAlignment="1" applyProtection="1">
      <alignment horizontal="center"/>
      <protection locked="0"/>
    </xf>
    <xf numFmtId="49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3" xfId="0" applyNumberFormat="1" applyFont="1" applyFill="1" applyBorder="1" applyAlignment="1" applyProtection="1">
      <alignment horizontal="center" vertical="center"/>
      <protection locked="0"/>
    </xf>
    <xf numFmtId="49" fontId="7" fillId="0" borderId="4" xfId="0" applyNumberFormat="1" applyFont="1" applyFill="1" applyBorder="1" applyAlignment="1" applyProtection="1">
      <alignment horizontal="center" vertical="center"/>
      <protection locked="0"/>
    </xf>
    <xf numFmtId="49" fontId="7" fillId="0" borderId="5" xfId="0" applyNumberFormat="1" applyFont="1" applyFill="1" applyBorder="1" applyAlignment="1" applyProtection="1">
      <alignment horizontal="center" vertical="center"/>
      <protection locked="0"/>
    </xf>
    <xf numFmtId="49" fontId="7" fillId="0" borderId="6" xfId="0" applyNumberFormat="1" applyFont="1" applyFill="1" applyBorder="1" applyAlignment="1" applyProtection="1">
      <alignment horizontal="center" vertical="center"/>
      <protection locked="0"/>
    </xf>
    <xf numFmtId="49" fontId="7" fillId="0" borderId="2" xfId="0" applyNumberFormat="1" applyFont="1" applyFill="1" applyBorder="1" applyAlignment="1" applyProtection="1">
      <alignment horizontal="center" vertical="center"/>
      <protection locked="0"/>
    </xf>
    <xf numFmtId="49" fontId="8" fillId="0" borderId="4" xfId="0" applyNumberFormat="1" applyFont="1" applyFill="1" applyBorder="1" applyAlignment="1" applyProtection="1">
      <alignment horizontal="center" vertical="center"/>
      <protection locked="0"/>
    </xf>
    <xf numFmtId="49" fontId="9" fillId="0" borderId="4" xfId="0" applyNumberFormat="1" applyFont="1" applyFill="1" applyBorder="1" applyAlignment="1" applyProtection="1">
      <alignment horizontal="center" vertical="center"/>
      <protection locked="0"/>
    </xf>
    <xf numFmtId="177" fontId="10" fillId="0" borderId="4" xfId="0" applyNumberFormat="1" applyFont="1" applyFill="1" applyBorder="1" applyAlignment="1" applyProtection="1">
      <alignment horizontal="center"/>
    </xf>
    <xf numFmtId="177" fontId="10" fillId="0" borderId="4" xfId="0" applyNumberFormat="1" applyFont="1" applyFill="1" applyBorder="1" applyAlignment="1" applyProtection="1">
      <alignment horizontal="center"/>
    </xf>
    <xf numFmtId="178" fontId="10" fillId="0" borderId="4" xfId="0" applyNumberFormat="1" applyFont="1" applyFill="1" applyBorder="1" applyAlignment="1" applyProtection="1">
      <alignment horizontal="center"/>
    </xf>
    <xf numFmtId="49" fontId="11" fillId="0" borderId="4" xfId="0" applyNumberFormat="1" applyFont="1" applyFill="1" applyBorder="1" applyAlignment="1" applyProtection="1">
      <alignment horizontal="center" vertical="center"/>
      <protection locked="0"/>
    </xf>
    <xf numFmtId="49" fontId="12" fillId="0" borderId="4" xfId="0" applyNumberFormat="1" applyFont="1" applyFill="1" applyBorder="1" applyAlignment="1" applyProtection="1">
      <alignment horizontal="center" vertical="center"/>
      <protection locked="0"/>
    </xf>
    <xf numFmtId="179" fontId="10" fillId="0" borderId="4" xfId="0" applyNumberFormat="1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49" fontId="10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49" fontId="2" fillId="2" borderId="0" xfId="0" applyNumberFormat="1" applyFont="1" applyFill="1" applyAlignment="1" applyProtection="1">
      <protection locked="0"/>
    </xf>
    <xf numFmtId="49" fontId="0" fillId="2" borderId="0" xfId="0" applyNumberFormat="1" applyFill="1" applyAlignment="1" applyProtection="1">
      <alignment vertical="center"/>
      <protection locked="0"/>
    </xf>
    <xf numFmtId="49" fontId="0" fillId="2" borderId="0" xfId="0" applyNumberFormat="1" applyFill="1" applyAlignment="1" applyProtection="1">
      <protection locked="0"/>
    </xf>
    <xf numFmtId="49" fontId="0" fillId="2" borderId="0" xfId="0" applyNumberFormat="1" applyFill="1" applyAlignment="1" applyProtection="1">
      <alignment horizontal="center"/>
      <protection locked="0"/>
    </xf>
    <xf numFmtId="49" fontId="4" fillId="2" borderId="0" xfId="0" applyNumberFormat="1" applyFont="1" applyFill="1" applyAlignment="1" applyProtection="1">
      <alignment horizontal="center"/>
      <protection locked="0"/>
    </xf>
    <xf numFmtId="49" fontId="4" fillId="0" borderId="0" xfId="0" applyNumberFormat="1" applyFont="1" applyFill="1" applyAlignment="1" applyProtection="1">
      <alignment horizontal="center"/>
      <protection locked="0"/>
    </xf>
    <xf numFmtId="49" fontId="5" fillId="2" borderId="0" xfId="0" applyNumberFormat="1" applyFont="1" applyFill="1" applyBorder="1" applyAlignment="1" applyProtection="1">
      <alignment horizontal="center"/>
      <protection locked="0"/>
    </xf>
    <xf numFmtId="49" fontId="6" fillId="2" borderId="0" xfId="0" applyNumberFormat="1" applyFont="1" applyFill="1" applyAlignment="1" applyProtection="1">
      <protection locked="0"/>
    </xf>
    <xf numFmtId="49" fontId="0" fillId="2" borderId="0" xfId="0" applyNumberFormat="1" applyFill="1" applyBorder="1" applyAlignment="1" applyProtection="1">
      <protection locked="0"/>
    </xf>
    <xf numFmtId="49" fontId="0" fillId="2" borderId="1" xfId="0" applyNumberFormat="1" applyFill="1" applyBorder="1" applyAlignment="1" applyProtection="1">
      <protection locked="0"/>
    </xf>
    <xf numFmtId="49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2" xfId="0" applyNumberFormat="1" applyFont="1" applyFill="1" applyBorder="1" applyAlignment="1" applyProtection="1">
      <alignment horizontal="center" vertical="center"/>
      <protection locked="0"/>
    </xf>
    <xf numFmtId="49" fontId="7" fillId="0" borderId="3" xfId="0" applyNumberFormat="1" applyFont="1" applyFill="1" applyBorder="1" applyAlignment="1" applyProtection="1">
      <alignment horizontal="center" vertical="center"/>
      <protection locked="0"/>
    </xf>
    <xf numFmtId="49" fontId="7" fillId="2" borderId="4" xfId="0" applyNumberFormat="1" applyFont="1" applyFill="1" applyBorder="1" applyAlignment="1" applyProtection="1">
      <alignment horizontal="center" vertical="center"/>
      <protection locked="0"/>
    </xf>
    <xf numFmtId="49" fontId="7" fillId="2" borderId="7" xfId="0" applyNumberFormat="1" applyFont="1" applyFill="1" applyBorder="1" applyAlignment="1" applyProtection="1">
      <alignment horizontal="center" vertical="center"/>
      <protection locked="0"/>
    </xf>
    <xf numFmtId="49" fontId="7" fillId="2" borderId="8" xfId="0" applyNumberFormat="1" applyFont="1" applyFill="1" applyBorder="1" applyAlignment="1" applyProtection="1">
      <alignment horizontal="center" vertical="center"/>
      <protection locked="0"/>
    </xf>
    <xf numFmtId="49" fontId="7" fillId="2" borderId="9" xfId="0" applyNumberFormat="1" applyFont="1" applyFill="1" applyBorder="1" applyAlignment="1" applyProtection="1">
      <alignment horizontal="center" vertical="center"/>
      <protection locked="0"/>
    </xf>
    <xf numFmtId="49" fontId="7" fillId="2" borderId="5" xfId="0" applyNumberFormat="1" applyFont="1" applyFill="1" applyBorder="1" applyAlignment="1" applyProtection="1">
      <alignment horizontal="center" vertical="center"/>
      <protection locked="0"/>
    </xf>
    <xf numFmtId="49" fontId="7" fillId="0" borderId="6" xfId="0" applyNumberFormat="1" applyFont="1" applyFill="1" applyBorder="1" applyAlignment="1" applyProtection="1">
      <alignment horizontal="center" vertical="center"/>
      <protection locked="0"/>
    </xf>
    <xf numFmtId="49" fontId="13" fillId="2" borderId="2" xfId="0" applyNumberFormat="1" applyFont="1" applyFill="1" applyBorder="1" applyAlignment="1" applyProtection="1">
      <alignment horizontal="center" vertical="center"/>
      <protection locked="0"/>
    </xf>
    <xf numFmtId="49" fontId="14" fillId="2" borderId="4" xfId="0" applyNumberFormat="1" applyFont="1" applyFill="1" applyBorder="1" applyAlignment="1" applyProtection="1">
      <alignment horizontal="center" vertical="center"/>
      <protection locked="0"/>
    </xf>
    <xf numFmtId="49" fontId="13" fillId="2" borderId="4" xfId="0" applyNumberFormat="1" applyFont="1" applyFill="1" applyBorder="1" applyAlignment="1" applyProtection="1">
      <alignment horizontal="center" vertical="center"/>
      <protection locked="0"/>
    </xf>
    <xf numFmtId="49" fontId="15" fillId="2" borderId="4" xfId="0" applyNumberFormat="1" applyFont="1" applyFill="1" applyBorder="1" applyAlignment="1" applyProtection="1">
      <alignment horizontal="center" vertical="center"/>
      <protection locked="0"/>
    </xf>
    <xf numFmtId="177" fontId="10" fillId="0" borderId="4" xfId="229" applyNumberFormat="1" applyFont="1" applyFill="1" applyBorder="1" applyProtection="1">
      <protection locked="0"/>
    </xf>
    <xf numFmtId="177" fontId="10" fillId="2" borderId="4" xfId="229" applyNumberFormat="1" applyFont="1" applyFill="1" applyBorder="1" applyProtection="1">
      <protection locked="0"/>
    </xf>
    <xf numFmtId="180" fontId="10" fillId="0" borderId="4" xfId="229" applyNumberFormat="1" applyFont="1" applyFill="1" applyBorder="1" applyProtection="1">
      <protection locked="0"/>
    </xf>
    <xf numFmtId="181" fontId="10" fillId="0" borderId="4" xfId="3" applyNumberFormat="1" applyFont="1" applyFill="1" applyBorder="1" applyAlignment="1" applyProtection="1">
      <alignment horizontal="center"/>
    </xf>
    <xf numFmtId="177" fontId="10" fillId="0" borderId="4" xfId="229" applyNumberFormat="1" applyFont="1" applyFill="1" applyBorder="1" applyAlignment="1" applyProtection="1">
      <alignment horizontal="center"/>
      <protection locked="0"/>
    </xf>
    <xf numFmtId="177" fontId="10" fillId="2" borderId="4" xfId="229" applyNumberFormat="1" applyFont="1" applyFill="1" applyBorder="1" applyAlignment="1" applyProtection="1">
      <alignment horizontal="center"/>
      <protection locked="0"/>
    </xf>
    <xf numFmtId="180" fontId="10" fillId="2" borderId="4" xfId="229" applyNumberFormat="1" applyFont="1" applyFill="1" applyBorder="1" applyProtection="1">
      <protection locked="0"/>
    </xf>
    <xf numFmtId="49" fontId="12" fillId="2" borderId="4" xfId="0" applyNumberFormat="1" applyFont="1" applyFill="1" applyBorder="1" applyAlignment="1" applyProtection="1">
      <alignment horizontal="center" vertical="center"/>
      <protection locked="0"/>
    </xf>
    <xf numFmtId="177" fontId="0" fillId="0" borderId="6" xfId="0" applyNumberFormat="1" applyFill="1" applyBorder="1" applyAlignment="1" applyProtection="1">
      <alignment horizontal="center"/>
      <protection locked="0"/>
    </xf>
    <xf numFmtId="177" fontId="0" fillId="0" borderId="4" xfId="0" applyNumberFormat="1" applyFill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49" fontId="10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/>
    <xf numFmtId="0" fontId="0" fillId="2" borderId="0" xfId="0" applyFill="1" applyAlignment="1"/>
    <xf numFmtId="179" fontId="0" fillId="0" borderId="0" xfId="0" applyNumberFormat="1" applyFill="1" applyAlignment="1">
      <alignment horizontal="right"/>
    </xf>
    <xf numFmtId="0" fontId="0" fillId="0" borderId="0" xfId="0" applyFill="1" applyAlignment="1"/>
    <xf numFmtId="0" fontId="4" fillId="2" borderId="0" xfId="0" applyNumberFormat="1" applyFont="1" applyFill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5" fillId="2" borderId="0" xfId="0" applyNumberFormat="1" applyFont="1" applyFill="1" applyAlignment="1" applyProtection="1">
      <alignment horizontal="center" vertical="center"/>
    </xf>
    <xf numFmtId="179" fontId="5" fillId="0" borderId="0" xfId="0" applyNumberFormat="1" applyFont="1" applyFill="1" applyAlignment="1" applyProtection="1">
      <alignment horizontal="right" vertical="center"/>
    </xf>
    <xf numFmtId="0" fontId="5" fillId="0" borderId="0" xfId="0" applyNumberFormat="1" applyFont="1" applyFill="1" applyAlignment="1" applyProtection="1">
      <alignment horizontal="center" vertical="center"/>
    </xf>
    <xf numFmtId="0" fontId="16" fillId="2" borderId="0" xfId="0" applyFont="1" applyFill="1" applyAlignment="1">
      <alignment vertical="center"/>
    </xf>
    <xf numFmtId="179" fontId="16" fillId="0" borderId="0" xfId="0" applyNumberFormat="1" applyFont="1" applyFill="1" applyAlignment="1">
      <alignment horizontal="right" vertical="center"/>
    </xf>
    <xf numFmtId="0" fontId="16" fillId="2" borderId="0" xfId="0" applyFont="1" applyFill="1" applyAlignment="1">
      <alignment horizontal="right" vertical="center"/>
    </xf>
    <xf numFmtId="0" fontId="7" fillId="2" borderId="4" xfId="0" applyNumberFormat="1" applyFont="1" applyFill="1" applyBorder="1" applyAlignment="1" applyProtection="1">
      <alignment horizontal="center" vertical="center"/>
    </xf>
    <xf numFmtId="179" fontId="7" fillId="0" borderId="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2" borderId="2" xfId="0" applyNumberFormat="1" applyFont="1" applyFill="1" applyBorder="1" applyAlignment="1" applyProtection="1">
      <alignment horizontal="center" vertical="center"/>
    </xf>
    <xf numFmtId="0" fontId="17" fillId="2" borderId="7" xfId="0" applyNumberFormat="1" applyFont="1" applyFill="1" applyBorder="1" applyAlignment="1" applyProtection="1">
      <alignment horizontal="center" vertical="center"/>
    </xf>
    <xf numFmtId="177" fontId="10" fillId="0" borderId="4" xfId="0" applyNumberFormat="1" applyFont="1" applyFill="1" applyBorder="1" applyAlignment="1" applyProtection="1">
      <alignment horizontal="right" vertical="center"/>
    </xf>
    <xf numFmtId="177" fontId="10" fillId="2" borderId="4" xfId="0" applyNumberFormat="1" applyFont="1" applyFill="1" applyBorder="1" applyAlignment="1" applyProtection="1">
      <alignment horizontal="right" vertical="center"/>
    </xf>
    <xf numFmtId="181" fontId="10" fillId="2" borderId="2" xfId="0" applyNumberFormat="1" applyFont="1" applyFill="1" applyBorder="1" applyAlignment="1" applyProtection="1">
      <alignment horizontal="right" vertical="center"/>
    </xf>
    <xf numFmtId="0" fontId="18" fillId="2" borderId="7" xfId="0" applyNumberFormat="1" applyFont="1" applyFill="1" applyBorder="1" applyAlignment="1" applyProtection="1">
      <alignment vertical="center"/>
    </xf>
    <xf numFmtId="181" fontId="10" fillId="2" borderId="4" xfId="0" applyNumberFormat="1" applyFont="1" applyFill="1" applyBorder="1" applyAlignment="1" applyProtection="1">
      <alignment horizontal="right" vertical="center"/>
    </xf>
    <xf numFmtId="0" fontId="19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Fill="1">
      <alignment vertical="center"/>
    </xf>
    <xf numFmtId="0" fontId="21" fillId="2" borderId="0" xfId="0" applyFont="1" applyFill="1">
      <alignment vertical="center"/>
    </xf>
    <xf numFmtId="0" fontId="22" fillId="0" borderId="0" xfId="0" applyFont="1">
      <alignment vertical="center"/>
    </xf>
    <xf numFmtId="0" fontId="21" fillId="0" borderId="4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177" fontId="21" fillId="0" borderId="4" xfId="0" applyNumberFormat="1" applyFont="1" applyFill="1" applyBorder="1">
      <alignment vertical="center"/>
    </xf>
    <xf numFmtId="178" fontId="21" fillId="0" borderId="4" xfId="0" applyNumberFormat="1" applyFont="1" applyFill="1" applyBorder="1">
      <alignment vertical="center"/>
    </xf>
    <xf numFmtId="177" fontId="22" fillId="0" borderId="4" xfId="0" applyNumberFormat="1" applyFont="1" applyBorder="1">
      <alignment vertical="center"/>
    </xf>
    <xf numFmtId="177" fontId="22" fillId="0" borderId="4" xfId="0" applyNumberFormat="1" applyFont="1" applyFill="1" applyBorder="1" applyAlignment="1">
      <alignment vertical="center"/>
    </xf>
    <xf numFmtId="0" fontId="25" fillId="0" borderId="4" xfId="0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left" vertical="center" indent="1"/>
    </xf>
    <xf numFmtId="177" fontId="21" fillId="2" borderId="4" xfId="0" applyNumberFormat="1" applyFont="1" applyFill="1" applyBorder="1">
      <alignment vertical="center"/>
    </xf>
    <xf numFmtId="3" fontId="16" fillId="3" borderId="10" xfId="0" applyNumberFormat="1" applyFont="1" applyFill="1" applyBorder="1" applyAlignment="1" applyProtection="1">
      <alignment horizontal="right" vertical="center"/>
    </xf>
    <xf numFmtId="3" fontId="16" fillId="4" borderId="10" xfId="0" applyNumberFormat="1" applyFont="1" applyFill="1" applyBorder="1" applyAlignment="1" applyProtection="1">
      <alignment horizontal="right" vertical="center"/>
    </xf>
    <xf numFmtId="0" fontId="27" fillId="0" borderId="4" xfId="0" applyFont="1" applyFill="1" applyBorder="1" applyAlignment="1">
      <alignment horizontal="left" vertical="center" indent="1"/>
    </xf>
    <xf numFmtId="177" fontId="21" fillId="5" borderId="4" xfId="0" applyNumberFormat="1" applyFont="1" applyFill="1" applyBorder="1">
      <alignment vertical="center"/>
    </xf>
    <xf numFmtId="177" fontId="22" fillId="0" borderId="4" xfId="0" applyNumberFormat="1" applyFont="1" applyFill="1" applyBorder="1">
      <alignment vertical="center"/>
    </xf>
    <xf numFmtId="3" fontId="16" fillId="0" borderId="10" xfId="0" applyNumberFormat="1" applyFont="1" applyFill="1" applyBorder="1" applyAlignment="1" applyProtection="1">
      <alignment horizontal="right" vertical="center"/>
    </xf>
    <xf numFmtId="3" fontId="21" fillId="0" borderId="4" xfId="0" applyNumberFormat="1" applyFont="1" applyFill="1" applyBorder="1">
      <alignment vertical="center"/>
    </xf>
    <xf numFmtId="0" fontId="26" fillId="0" borderId="4" xfId="0" applyFont="1" applyFill="1" applyBorder="1" applyAlignment="1">
      <alignment horizontal="left" vertical="center" wrapText="1" indent="1"/>
    </xf>
    <xf numFmtId="0" fontId="21" fillId="0" borderId="4" xfId="0" applyNumberFormat="1" applyFont="1" applyFill="1" applyBorder="1">
      <alignment vertical="center"/>
    </xf>
    <xf numFmtId="0" fontId="4" fillId="0" borderId="0" xfId="0" applyFont="1">
      <alignment vertical="center"/>
    </xf>
    <xf numFmtId="0" fontId="2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8" fillId="0" borderId="0" xfId="0" applyFont="1" applyFill="1">
      <alignment vertical="center"/>
    </xf>
    <xf numFmtId="0" fontId="28" fillId="2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1" fillId="0" borderId="0" xfId="0" applyFont="1">
      <alignment vertical="center"/>
    </xf>
    <xf numFmtId="0" fontId="29" fillId="0" borderId="0" xfId="0" applyFont="1" applyFill="1">
      <alignment vertical="center"/>
    </xf>
    <xf numFmtId="0" fontId="29" fillId="2" borderId="0" xfId="0" applyFont="1" applyFill="1">
      <alignment vertical="center"/>
    </xf>
    <xf numFmtId="0" fontId="21" fillId="0" borderId="4" xfId="0" applyFont="1" applyBorder="1" applyAlignment="1">
      <alignment horizontal="center" vertical="center"/>
    </xf>
    <xf numFmtId="0" fontId="23" fillId="2" borderId="4" xfId="0" applyFont="1" applyFill="1" applyBorder="1" applyAlignment="1">
      <alignment horizontal="center" vertical="center"/>
    </xf>
    <xf numFmtId="177" fontId="21" fillId="0" borderId="4" xfId="0" applyNumberFormat="1" applyFont="1" applyFill="1" applyBorder="1" applyAlignment="1">
      <alignment horizontal="right" vertical="center"/>
    </xf>
    <xf numFmtId="177" fontId="21" fillId="2" borderId="4" xfId="0" applyNumberFormat="1" applyFont="1" applyFill="1" applyBorder="1" applyAlignment="1">
      <alignment horizontal="right" vertical="center"/>
    </xf>
    <xf numFmtId="181" fontId="21" fillId="2" borderId="4" xfId="0" applyNumberFormat="1" applyFont="1" applyFill="1" applyBorder="1" applyAlignment="1">
      <alignment horizontal="right" vertical="center"/>
    </xf>
    <xf numFmtId="181" fontId="21" fillId="0" borderId="4" xfId="0" applyNumberFormat="1" applyFont="1" applyBorder="1" applyAlignment="1">
      <alignment horizontal="right" vertical="center"/>
    </xf>
    <xf numFmtId="0" fontId="24" fillId="0" borderId="4" xfId="0" applyFont="1" applyBorder="1" applyAlignment="1">
      <alignment horizontal="center" vertical="center"/>
    </xf>
    <xf numFmtId="177" fontId="21" fillId="0" borderId="4" xfId="0" applyNumberFormat="1" applyFont="1" applyBorder="1">
      <alignment vertical="center"/>
    </xf>
    <xf numFmtId="0" fontId="25" fillId="0" borderId="4" xfId="0" applyFont="1" applyBorder="1">
      <alignment vertical="center"/>
    </xf>
    <xf numFmtId="0" fontId="30" fillId="0" borderId="4" xfId="0" applyFont="1" applyBorder="1" applyAlignment="1">
      <alignment horizontal="left" vertical="center" indent="1"/>
    </xf>
    <xf numFmtId="0" fontId="26" fillId="0" borderId="4" xfId="0" applyFont="1" applyBorder="1" applyAlignment="1">
      <alignment horizontal="left" vertical="center" indent="2"/>
    </xf>
    <xf numFmtId="3" fontId="21" fillId="0" borderId="4" xfId="0" applyNumberFormat="1" applyFont="1" applyFill="1" applyBorder="1" applyAlignment="1">
      <alignment horizontal="right" vertical="center"/>
    </xf>
    <xf numFmtId="3" fontId="21" fillId="2" borderId="4" xfId="0" applyNumberFormat="1" applyFont="1" applyFill="1" applyBorder="1">
      <alignment vertical="center"/>
    </xf>
    <xf numFmtId="0" fontId="27" fillId="0" borderId="4" xfId="0" applyFont="1" applyFill="1" applyBorder="1" applyAlignment="1">
      <alignment horizontal="left" vertical="center" indent="2"/>
    </xf>
    <xf numFmtId="0" fontId="26" fillId="0" borderId="4" xfId="0" applyFont="1" applyFill="1" applyBorder="1" applyAlignment="1">
      <alignment horizontal="left" vertical="center" indent="2"/>
    </xf>
    <xf numFmtId="181" fontId="21" fillId="0" borderId="4" xfId="0" applyNumberFormat="1" applyFont="1" applyFill="1" applyBorder="1" applyAlignment="1">
      <alignment horizontal="right" vertical="center"/>
    </xf>
    <xf numFmtId="3" fontId="31" fillId="0" borderId="4" xfId="0" applyNumberFormat="1" applyFont="1" applyFill="1" applyBorder="1" applyAlignment="1" applyProtection="1">
      <alignment horizontal="right" vertical="center"/>
      <protection hidden="1"/>
    </xf>
    <xf numFmtId="0" fontId="3" fillId="0" borderId="0" xfId="0" applyFont="1" applyBorder="1">
      <alignment vertical="center"/>
    </xf>
    <xf numFmtId="0" fontId="3" fillId="0" borderId="4" xfId="0" applyFont="1" applyBorder="1">
      <alignment vertical="center"/>
    </xf>
    <xf numFmtId="0" fontId="30" fillId="0" borderId="4" xfId="0" applyFont="1" applyFill="1" applyBorder="1" applyAlignment="1">
      <alignment horizontal="left" vertical="center" indent="1"/>
    </xf>
    <xf numFmtId="0" fontId="30" fillId="0" borderId="0" xfId="0" applyFont="1" applyBorder="1" applyAlignment="1">
      <alignment horizontal="left" vertical="center" indent="1"/>
    </xf>
    <xf numFmtId="177" fontId="28" fillId="0" borderId="4" xfId="0" applyNumberFormat="1" applyFont="1" applyFill="1" applyBorder="1">
      <alignment vertical="center"/>
    </xf>
    <xf numFmtId="177" fontId="28" fillId="0" borderId="4" xfId="0" applyNumberFormat="1" applyFont="1" applyFill="1" applyBorder="1">
      <alignment vertical="center"/>
    </xf>
    <xf numFmtId="177" fontId="28" fillId="2" borderId="4" xfId="0" applyNumberFormat="1" applyFont="1" applyFill="1" applyBorder="1">
      <alignment vertical="center"/>
    </xf>
    <xf numFmtId="49" fontId="32" fillId="0" borderId="0" xfId="0" applyNumberFormat="1" applyFont="1" applyFill="1" applyAlignment="1" applyProtection="1">
      <alignment horizontal="center"/>
      <protection locked="0"/>
    </xf>
    <xf numFmtId="49" fontId="33" fillId="0" borderId="0" xfId="0" applyNumberFormat="1" applyFont="1" applyFill="1" applyAlignment="1" applyProtection="1">
      <alignment horizontal="centerContinuous"/>
      <protection locked="0"/>
    </xf>
    <xf numFmtId="49" fontId="0" fillId="0" borderId="0" xfId="0" applyNumberFormat="1" applyFill="1" applyAlignment="1" applyProtection="1">
      <alignment horizontal="centerContinuous"/>
      <protection locked="0"/>
    </xf>
    <xf numFmtId="49" fontId="34" fillId="0" borderId="0" xfId="0" applyNumberFormat="1" applyFont="1" applyFill="1" applyAlignment="1" applyProtection="1">
      <alignment horizontal="centerContinuous"/>
      <protection locked="0"/>
    </xf>
    <xf numFmtId="49" fontId="35" fillId="0" borderId="0" xfId="0" applyNumberFormat="1" applyFont="1" applyFill="1" applyAlignment="1" applyProtection="1">
      <alignment horizontal="center"/>
      <protection locked="0"/>
    </xf>
    <xf numFmtId="49" fontId="36" fillId="0" borderId="0" xfId="0" applyNumberFormat="1" applyFont="1" applyFill="1" applyAlignment="1" applyProtection="1">
      <alignment horizontal="centerContinuous"/>
      <protection locked="0"/>
    </xf>
    <xf numFmtId="49" fontId="6" fillId="0" borderId="0" xfId="0" applyNumberFormat="1" applyFont="1" applyFill="1" applyAlignment="1" applyProtection="1">
      <alignment horizontal="centerContinuous"/>
      <protection locked="0"/>
    </xf>
    <xf numFmtId="49" fontId="37" fillId="0" borderId="0" xfId="0" applyNumberFormat="1" applyFont="1" applyFill="1" applyAlignment="1" applyProtection="1">
      <alignment horizontal="center"/>
      <protection locked="0"/>
    </xf>
  </cellXfs>
  <cellStyles count="30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链接单元格 3 2" xfId="49"/>
    <cellStyle name="20% - 强调文字颜色 1 2" xfId="50"/>
    <cellStyle name="输出 3" xfId="51"/>
    <cellStyle name="强调文字颜色 2 3 2" xfId="52"/>
    <cellStyle name="计算 2" xfId="53"/>
    <cellStyle name="差_2019年1月王家镇经济分类支出月报" xfId="54"/>
    <cellStyle name="20% - 强调文字颜色 3 2 2" xfId="55"/>
    <cellStyle name="60% - 强调文字颜色 6 3 2" xfId="56"/>
    <cellStyle name="20% - 强调文字颜色 2 3 2" xfId="57"/>
    <cellStyle name="20% - 强调文字颜色 2 2 2" xfId="58"/>
    <cellStyle name="常规 6" xfId="59"/>
    <cellStyle name="60% - 强调文字颜色 2 3" xfId="60"/>
    <cellStyle name="解释性文本 2 2" xfId="61"/>
    <cellStyle name="强调文字颜色 1 2 3" xfId="62"/>
    <cellStyle name="60% - 强调文字颜色 2 2 2" xfId="63"/>
    <cellStyle name="好_YB12大营" xfId="64"/>
    <cellStyle name="计算 3 2" xfId="65"/>
    <cellStyle name="40% - 强调文字颜色 4 2" xfId="66"/>
    <cellStyle name="60% - 强调文字颜色 4 2 3" xfId="67"/>
    <cellStyle name="20% - 强调文字颜色 3 3" xfId="68"/>
    <cellStyle name="千位分隔 6 2" xfId="69"/>
    <cellStyle name="链接单元格 3" xfId="70"/>
    <cellStyle name="输出 2" xfId="71"/>
    <cellStyle name="计算 3" xfId="72"/>
    <cellStyle name="适中 2" xfId="73"/>
    <cellStyle name="20% - 强调文字颜色 3 3 2" xfId="74"/>
    <cellStyle name="20% - 强调文字颜色 3 2 3" xfId="75"/>
    <cellStyle name="输出 2 3" xfId="76"/>
    <cellStyle name="20% - 强调文字颜色 2 3" xfId="77"/>
    <cellStyle name="40% - 强调文字颜色 2 2" xfId="78"/>
    <cellStyle name="20% - 强调文字颜色 1 2 3" xfId="79"/>
    <cellStyle name="20% - 强调文字颜色 1 3" xfId="80"/>
    <cellStyle name="输出 3 2" xfId="81"/>
    <cellStyle name="20% - 强调文字颜色 3 2" xfId="82"/>
    <cellStyle name="20% - 强调文字颜色 1 2 2" xfId="83"/>
    <cellStyle name="常规 3" xfId="84"/>
    <cellStyle name="20% - 强调文字颜色 4 2" xfId="85"/>
    <cellStyle name="20% - 强调文字颜色 1 3 2" xfId="86"/>
    <cellStyle name="输出 2 2" xfId="87"/>
    <cellStyle name="20% - 强调文字颜色 2 2" xfId="88"/>
    <cellStyle name="20% - 强调文字颜色 2 2 3" xfId="89"/>
    <cellStyle name="常规 3 2" xfId="90"/>
    <cellStyle name="20% - 强调文字颜色 4 2 2" xfId="91"/>
    <cellStyle name="常规 3 3" xfId="92"/>
    <cellStyle name="20% - 强调文字颜色 4 2 3" xfId="93"/>
    <cellStyle name="常规 4" xfId="94"/>
    <cellStyle name="20% - 强调文字颜色 4 3" xfId="95"/>
    <cellStyle name="常规 4 2" xfId="96"/>
    <cellStyle name="20% - 强调文字颜色 4 3 2" xfId="97"/>
    <cellStyle name="20% - 强调文字颜色 5 2" xfId="98"/>
    <cellStyle name="20% - 强调文字颜色 5 2 2" xfId="99"/>
    <cellStyle name="20% - 强调文字颜色 5 3" xfId="100"/>
    <cellStyle name="20% - 强调文字颜色 5 3 2" xfId="101"/>
    <cellStyle name="20% - 强调文字颜色 6 2" xfId="102"/>
    <cellStyle name="20% - 强调文字颜色 6 2 2" xfId="103"/>
    <cellStyle name="20% - 强调文字颜色 6 3" xfId="104"/>
    <cellStyle name="20% - 强调文字颜色 6 3 2" xfId="105"/>
    <cellStyle name="40% - 强调文字颜色 1 2" xfId="106"/>
    <cellStyle name="差_YB22光明山" xfId="107"/>
    <cellStyle name="40% - 强调文字颜色 1 2 2" xfId="108"/>
    <cellStyle name="40% - 强调文字颜色 1 2 3" xfId="109"/>
    <cellStyle name="40% - 强调文字颜色 1 3" xfId="110"/>
    <cellStyle name="差_YB14仙人洞镇" xfId="111"/>
    <cellStyle name="40% - 强调文字颜色 2 2 2" xfId="112"/>
    <cellStyle name="40% - 强调文字颜色 2 3" xfId="113"/>
    <cellStyle name="计算 2 2" xfId="114"/>
    <cellStyle name="40% - 强调文字颜色 3 2" xfId="115"/>
    <cellStyle name="40% - 强调文字颜色 3 2 2" xfId="116"/>
    <cellStyle name="好_YB25王家" xfId="117"/>
    <cellStyle name="40% - 强调文字颜色 3 2 3" xfId="118"/>
    <cellStyle name="计算 2 3" xfId="119"/>
    <cellStyle name="40% - 强调文字颜色 3 3" xfId="120"/>
    <cellStyle name="千位分隔 5" xfId="121"/>
    <cellStyle name="检查单元格 2" xfId="122"/>
    <cellStyle name="汇总 2 3" xfId="123"/>
    <cellStyle name="40% - 强调文字颜色 4 2 2" xfId="124"/>
    <cellStyle name="千位分隔 6" xfId="125"/>
    <cellStyle name="检查单元格 3" xfId="126"/>
    <cellStyle name="40% - 强调文字颜色 4 2 3" xfId="127"/>
    <cellStyle name="40% - 强调文字颜色 4 3" xfId="128"/>
    <cellStyle name="40% - 强调文字颜色 5 2" xfId="129"/>
    <cellStyle name="60% - 强调文字颜色 4 3" xfId="130"/>
    <cellStyle name="40% - 强调文字颜色 5 2 2" xfId="131"/>
    <cellStyle name="40% - 强调文字颜色 5 3" xfId="132"/>
    <cellStyle name="适中 2 2" xfId="133"/>
    <cellStyle name="40% - 强调文字颜色 6 2" xfId="134"/>
    <cellStyle name="40% - 强调文字颜色 6 2 2" xfId="135"/>
    <cellStyle name="40% - 强调文字颜色 6 2 3" xfId="136"/>
    <cellStyle name="强调文字颜色 3 2 2" xfId="137"/>
    <cellStyle name="好_YB14仙人洞镇" xfId="138"/>
    <cellStyle name="40% - 强调文字颜色 6 3" xfId="139"/>
    <cellStyle name="60% - 强调文字颜色 1 2" xfId="140"/>
    <cellStyle name="差_2019年1月兰店乡经济分类支出月报" xfId="141"/>
    <cellStyle name="60% - 强调文字颜色 1 2 2" xfId="142"/>
    <cellStyle name="60% - 强调文字颜色 1 2 3" xfId="143"/>
    <cellStyle name="60% - 强调文字颜色 1 3" xfId="144"/>
    <cellStyle name="千位分隔 2 3" xfId="145"/>
    <cellStyle name="60% - 强调文字颜色 1 3 2" xfId="146"/>
    <cellStyle name="好_2019年1月徐岭镇经济分类支出月报" xfId="147"/>
    <cellStyle name="常规 5" xfId="148"/>
    <cellStyle name="60% - 强调文字颜色 2 2" xfId="149"/>
    <cellStyle name="60% - 强调文字颜色 2 2 3" xfId="150"/>
    <cellStyle name="注释 2" xfId="151"/>
    <cellStyle name="60% - 强调文字颜色 2 3 2" xfId="152"/>
    <cellStyle name="60% - 强调文字颜色 3 2" xfId="153"/>
    <cellStyle name="强调文字颜色 2 2 3" xfId="154"/>
    <cellStyle name="60% - 强调文字颜色 3 2 2" xfId="155"/>
    <cellStyle name="60% - 强调文字颜色 3 2 3" xfId="156"/>
    <cellStyle name="60% - 强调文字颜色 3 3" xfId="157"/>
    <cellStyle name="60% - 强调文字颜色 3 3 2" xfId="158"/>
    <cellStyle name="60% - 强调文字颜色 4 2" xfId="159"/>
    <cellStyle name="常规_2011年支出预算-县区汇总数 2" xfId="160"/>
    <cellStyle name="强调文字颜色 3 2 3" xfId="161"/>
    <cellStyle name="60% - 强调文字颜色 4 2 2" xfId="162"/>
    <cellStyle name="60% - 强调文字颜色 4 3 2" xfId="163"/>
    <cellStyle name="60% - 强调文字颜色 5 2" xfId="164"/>
    <cellStyle name="强调文字颜色 4 2 3" xfId="165"/>
    <cellStyle name="60% - 强调文字颜色 5 2 2" xfId="166"/>
    <cellStyle name="60% - 强调文字颜色 5 2 3" xfId="167"/>
    <cellStyle name="60% - 强调文字颜色 5 3" xfId="168"/>
    <cellStyle name="60% - 强调文字颜色 5 3 2" xfId="169"/>
    <cellStyle name="60% - 强调文字颜色 6 2" xfId="170"/>
    <cellStyle name="强调文字颜色 5 2 3" xfId="171"/>
    <cellStyle name="60% - 强调文字颜色 6 2 2" xfId="172"/>
    <cellStyle name="差_YB25王家" xfId="173"/>
    <cellStyle name="60% - 强调文字颜色 6 2 3" xfId="174"/>
    <cellStyle name="60% - 强调文字颜色 6 3" xfId="175"/>
    <cellStyle name="标题 1 2" xfId="176"/>
    <cellStyle name="标题 1 2 2" xfId="177"/>
    <cellStyle name="标题 1 2 3" xfId="178"/>
    <cellStyle name="差_YB04兰店" xfId="179"/>
    <cellStyle name="标题 1 3" xfId="180"/>
    <cellStyle name="标题 2 2" xfId="181"/>
    <cellStyle name="标题 2 2 2" xfId="182"/>
    <cellStyle name="标题 2 2 3" xfId="183"/>
    <cellStyle name="标题 2 3" xfId="184"/>
    <cellStyle name="标题 3 2" xfId="185"/>
    <cellStyle name="标题 3 2 2" xfId="186"/>
    <cellStyle name="标题 3 2 3" xfId="187"/>
    <cellStyle name="标题 3 3" xfId="188"/>
    <cellStyle name="样式 1" xfId="189"/>
    <cellStyle name="标题 3 3 2" xfId="190"/>
    <cellStyle name="千位分隔 3" xfId="191"/>
    <cellStyle name="标题 4 2" xfId="192"/>
    <cellStyle name="千位分隔 3 2" xfId="193"/>
    <cellStyle name="标题 4 2 2" xfId="194"/>
    <cellStyle name="千位分隔 3 3" xfId="195"/>
    <cellStyle name="标题 4 2 3" xfId="196"/>
    <cellStyle name="千位分隔 4" xfId="197"/>
    <cellStyle name="汇总 2 2" xfId="198"/>
    <cellStyle name="标题 4 3" xfId="199"/>
    <cellStyle name="标题 5" xfId="200"/>
    <cellStyle name="标题 5 2" xfId="201"/>
    <cellStyle name="标题 5 3" xfId="202"/>
    <cellStyle name="标题 6" xfId="203"/>
    <cellStyle name="差 2" xfId="204"/>
    <cellStyle name="差 2 2" xfId="205"/>
    <cellStyle name="差 3" xfId="206"/>
    <cellStyle name="好_2019年1月石城乡经济分类支出月报" xfId="207"/>
    <cellStyle name="差 3 2" xfId="208"/>
    <cellStyle name="常规 2 7" xfId="209"/>
    <cellStyle name="差_2019年1月大营镇经济分类支出月报" xfId="210"/>
    <cellStyle name="差_2019年1月光明山镇经济分类支出月报" xfId="211"/>
    <cellStyle name="差_2019年1月石城乡经济分类支出月报" xfId="212"/>
    <cellStyle name="差_2019年1月太平岭乡经济分类支出月报" xfId="213"/>
    <cellStyle name="差_2019年1月仙人洞镇经济分类支出月报" xfId="214"/>
    <cellStyle name="差_2019年1月徐岭镇经济分类支出月报" xfId="215"/>
    <cellStyle name="差_YB06徐岭" xfId="216"/>
    <cellStyle name="差_YB12大营" xfId="217"/>
    <cellStyle name="差_YB15太平岭" xfId="218"/>
    <cellStyle name="差_YB24石城" xfId="219"/>
    <cellStyle name="常规 10" xfId="220"/>
    <cellStyle name="常规 11" xfId="221"/>
    <cellStyle name="常规 12" xfId="222"/>
    <cellStyle name="表二___builtInStyle28" xfId="223"/>
    <cellStyle name="适中 3 2" xfId="224"/>
    <cellStyle name="常规 13" xfId="225"/>
    <cellStyle name="常规 17" xfId="226"/>
    <cellStyle name="常规 19" xfId="227"/>
    <cellStyle name="常规 2" xfId="228"/>
    <cellStyle name="常规 2 2" xfId="229"/>
    <cellStyle name="常规 2 2 2" xfId="230"/>
    <cellStyle name="常规 2 2 3" xfId="231"/>
    <cellStyle name="输入 3 2" xfId="232"/>
    <cellStyle name="常规 2 3" xfId="233"/>
    <cellStyle name="常规 2 4" xfId="234"/>
    <cellStyle name="强调文字颜色 4 2" xfId="235"/>
    <cellStyle name="常规 2 5" xfId="236"/>
    <cellStyle name="强调文字颜色 4 3" xfId="237"/>
    <cellStyle name="常规 2 6" xfId="238"/>
    <cellStyle name="常规 25" xfId="239"/>
    <cellStyle name="常规 3 4" xfId="240"/>
    <cellStyle name="好_YB15太平岭" xfId="241"/>
    <cellStyle name="常规 4 3" xfId="242"/>
    <cellStyle name="常规 69" xfId="243"/>
    <cellStyle name="常规 7" xfId="244"/>
    <cellStyle name="警告文本 3 2" xfId="245"/>
    <cellStyle name="常规 8" xfId="246"/>
    <cellStyle name="常规 9" xfId="247"/>
    <cellStyle name="好 2" xfId="248"/>
    <cellStyle name="好 2 2" xfId="249"/>
    <cellStyle name="好 3" xfId="250"/>
    <cellStyle name="好_2019年1月大营镇经济分类支出月报" xfId="251"/>
    <cellStyle name="好_2019年1月光明山镇经济分类支出月报" xfId="252"/>
    <cellStyle name="好_2019年1月兰店乡经济分类支出月报" xfId="253"/>
    <cellStyle name="好_2019年1月太平岭乡经济分类支出月报" xfId="254"/>
    <cellStyle name="链接单元格 2" xfId="255"/>
    <cellStyle name="好_2019年1月王家镇经济分类支出月报" xfId="256"/>
    <cellStyle name="常规 100 2 2" xfId="257"/>
    <cellStyle name="强调文字颜色 1 3" xfId="258"/>
    <cellStyle name="好_2019年1月仙人洞镇经济分类支出月报" xfId="259"/>
    <cellStyle name="好_YB04兰店" xfId="260"/>
    <cellStyle name="警告文本 3" xfId="261"/>
    <cellStyle name="好_YB06徐岭" xfId="262"/>
    <cellStyle name="好_YB22光明山" xfId="263"/>
    <cellStyle name="好_YB24石城" xfId="264"/>
    <cellStyle name="汇总 2" xfId="265"/>
    <cellStyle name="汇总 3" xfId="266"/>
    <cellStyle name="检查单元格 2 2" xfId="267"/>
    <cellStyle name="检查单元格 2 3" xfId="268"/>
    <cellStyle name="解释性文本 2" xfId="269"/>
    <cellStyle name="解释性文本 3" xfId="270"/>
    <cellStyle name="解释性文本 3 2" xfId="271"/>
    <cellStyle name="警告文本 2" xfId="272"/>
    <cellStyle name="警告文本 2 2" xfId="273"/>
    <cellStyle name="链接单元格 2 2" xfId="274"/>
    <cellStyle name="千位分隔 2" xfId="275"/>
    <cellStyle name="千位分隔 2 2" xfId="276"/>
    <cellStyle name="千位分隔 3 4" xfId="277"/>
    <cellStyle name="千位分隔 7" xfId="278"/>
    <cellStyle name="强调文字颜色 1 2" xfId="279"/>
    <cellStyle name="强调文字颜色 1 2 2" xfId="280"/>
    <cellStyle name="强调文字颜色 1 3 2" xfId="281"/>
    <cellStyle name="强调文字颜色 2 2" xfId="282"/>
    <cellStyle name="强调文字颜色 2 2 2" xfId="283"/>
    <cellStyle name="强调文字颜色 2 3" xfId="284"/>
    <cellStyle name="强调文字颜色 3 2" xfId="285"/>
    <cellStyle name="强调文字颜色 3 3" xfId="286"/>
    <cellStyle name="强调文字颜色 3 3 2" xfId="287"/>
    <cellStyle name="强调文字颜色 4 2 2" xfId="288"/>
    <cellStyle name="强调文字颜色 4 3 2" xfId="289"/>
    <cellStyle name="强调文字颜色 5 2" xfId="290"/>
    <cellStyle name="强调文字颜色 5 2 2" xfId="291"/>
    <cellStyle name="强调文字颜色 5 3" xfId="292"/>
    <cellStyle name="强调文字颜色 5 3 2" xfId="293"/>
    <cellStyle name="强调文字颜色 6 2" xfId="294"/>
    <cellStyle name="常规 100 2" xfId="295"/>
    <cellStyle name="强调文字颜色 6 2 2" xfId="296"/>
    <cellStyle name="强调文字颜色 6 2 3" xfId="297"/>
    <cellStyle name="强调文字颜色 6 3" xfId="298"/>
    <cellStyle name="强调文字颜色 6 3 2" xfId="299"/>
    <cellStyle name="适中 3" xfId="300"/>
    <cellStyle name="输入 2" xfId="301"/>
    <cellStyle name="输入 2 2" xfId="302"/>
    <cellStyle name="输入 3" xfId="303"/>
    <cellStyle name="注释 3" xfId="304"/>
    <cellStyle name="表二___builtInStyle80" xfId="305"/>
  </cellStyles>
  <tableStyles count="0" defaultTableStyle="TableStyleMedium9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Q30"/>
  <sheetViews>
    <sheetView tabSelected="1" zoomScale="70" zoomScaleNormal="70" workbookViewId="0">
      <selection activeCell="F14" sqref="F14"/>
    </sheetView>
  </sheetViews>
  <sheetFormatPr defaultColWidth="9" defaultRowHeight="13.5"/>
  <cols>
    <col min="1" max="16384" width="9" style="5"/>
  </cols>
  <sheetData>
    <row r="2" ht="15" customHeight="1"/>
    <row r="3" ht="15" customHeight="1"/>
    <row r="12" ht="56.25" spans="1:17">
      <c r="A12" s="163" t="s">
        <v>0</v>
      </c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</row>
    <row r="13" ht="19" customHeight="1" spans="1:17">
      <c r="A13" s="164"/>
      <c r="B13" s="165"/>
      <c r="C13" s="165"/>
      <c r="D13" s="165"/>
      <c r="E13" s="166"/>
      <c r="F13" s="165"/>
      <c r="G13" s="165"/>
      <c r="H13" s="165"/>
      <c r="I13" s="165"/>
      <c r="J13" s="165"/>
      <c r="K13" s="165"/>
      <c r="L13" s="165"/>
      <c r="M13" s="165"/>
      <c r="N13" s="165"/>
      <c r="O13" s="165"/>
      <c r="P13" s="165"/>
      <c r="Q13" s="165"/>
    </row>
    <row r="14" ht="56.25" spans="1:17">
      <c r="A14" s="164"/>
      <c r="B14" s="165"/>
      <c r="C14" s="165"/>
      <c r="D14" s="165"/>
      <c r="E14" s="166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</row>
    <row r="15" ht="56.25" spans="1:17">
      <c r="A15" s="164"/>
      <c r="B15" s="165"/>
      <c r="C15" s="165"/>
      <c r="D15" s="165"/>
      <c r="E15" s="166"/>
      <c r="F15" s="165"/>
      <c r="G15" s="165"/>
      <c r="H15" s="165"/>
      <c r="I15" s="165"/>
      <c r="J15" s="165"/>
      <c r="K15" s="165"/>
      <c r="L15" s="165"/>
      <c r="M15" s="165"/>
      <c r="N15" s="165"/>
      <c r="O15" s="165"/>
      <c r="P15" s="165"/>
      <c r="Q15" s="165"/>
    </row>
    <row r="16" ht="56.25" spans="1:17">
      <c r="A16" s="164"/>
      <c r="B16" s="165"/>
      <c r="C16" s="165"/>
      <c r="D16" s="165"/>
      <c r="E16" s="166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</row>
    <row r="21" ht="38.25" spans="1:17">
      <c r="A21" s="167" t="s">
        <v>1</v>
      </c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7"/>
      <c r="M21" s="167"/>
      <c r="N21" s="167"/>
      <c r="O21" s="167"/>
      <c r="P21" s="167"/>
      <c r="Q21" s="167"/>
    </row>
    <row r="22" ht="38.25" spans="1:17">
      <c r="A22" s="168" t="s">
        <v>2</v>
      </c>
      <c r="B22" s="165"/>
      <c r="C22" s="165"/>
      <c r="D22" s="165"/>
      <c r="E22" s="165"/>
      <c r="F22" s="169"/>
      <c r="G22" s="165"/>
      <c r="H22" s="165"/>
      <c r="I22" s="165"/>
      <c r="J22" s="165"/>
      <c r="K22" s="165"/>
      <c r="L22" s="165"/>
      <c r="M22" s="165"/>
      <c r="N22" s="165"/>
      <c r="O22" s="165"/>
      <c r="P22" s="165"/>
      <c r="Q22" s="165"/>
    </row>
    <row r="23" ht="38.25" spans="1:17">
      <c r="A23" s="168"/>
      <c r="B23" s="165"/>
      <c r="C23" s="165"/>
      <c r="D23" s="165"/>
      <c r="E23" s="165"/>
      <c r="F23" s="169"/>
      <c r="G23" s="165"/>
      <c r="H23" s="165"/>
      <c r="I23" s="165"/>
      <c r="J23" s="165"/>
      <c r="K23" s="165"/>
      <c r="L23" s="165"/>
      <c r="M23" s="165"/>
      <c r="N23" s="165"/>
      <c r="O23" s="165"/>
      <c r="P23" s="165"/>
      <c r="Q23" s="165"/>
    </row>
    <row r="24" ht="38.25" spans="1:17">
      <c r="A24" s="168"/>
      <c r="B24" s="165"/>
      <c r="C24" s="165"/>
      <c r="D24" s="165"/>
      <c r="E24" s="165"/>
      <c r="F24" s="169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</row>
    <row r="25" ht="38.25" spans="1:17">
      <c r="A25" s="168"/>
      <c r="B25" s="165"/>
      <c r="C25" s="165"/>
      <c r="D25" s="165"/>
      <c r="E25" s="165"/>
      <c r="F25" s="169"/>
      <c r="G25" s="165"/>
      <c r="H25" s="165"/>
      <c r="I25" s="165"/>
      <c r="J25" s="165"/>
      <c r="K25" s="165"/>
      <c r="L25" s="165"/>
      <c r="M25" s="165"/>
      <c r="N25" s="165"/>
      <c r="O25" s="165"/>
      <c r="P25" s="165"/>
      <c r="Q25" s="165"/>
    </row>
    <row r="30" ht="45.75" spans="1:17">
      <c r="A30" s="170" t="s">
        <v>3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</row>
  </sheetData>
  <mergeCells count="3">
    <mergeCell ref="A12:Q12"/>
    <mergeCell ref="A21:Q21"/>
    <mergeCell ref="A30:Q30"/>
  </mergeCells>
  <printOptions horizontalCentered="1"/>
  <pageMargins left="0.708661417322835" right="0.708661417322835" top="0.748031496062992" bottom="0.748031496062992" header="0.31496062992126" footer="0.31496062992126"/>
  <pageSetup paperSize="13" scale="54" orientation="landscape" horizontalDpi="200" verticalDpi="2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1"/>
  <sheetViews>
    <sheetView showZeros="0" zoomScale="80" zoomScaleNormal="80" workbookViewId="0">
      <pane xSplit="2" ySplit="1" topLeftCell="C2" activePane="bottomRight" state="frozen"/>
      <selection/>
      <selection pane="topRight"/>
      <selection pane="bottomLeft"/>
      <selection pane="bottomRight" activeCell="B31" sqref="B31"/>
    </sheetView>
  </sheetViews>
  <sheetFormatPr defaultColWidth="9" defaultRowHeight="22.5" outlineLevelCol="6"/>
  <cols>
    <col min="1" max="1" width="45.125" style="128" customWidth="1"/>
    <col min="2" max="2" width="35.625" style="128" customWidth="1"/>
    <col min="3" max="3" width="35.625" style="129" customWidth="1"/>
    <col min="4" max="4" width="35.625" style="130" customWidth="1"/>
    <col min="5" max="6" width="35.625" style="94" customWidth="1"/>
    <col min="7" max="7" width="35.625" style="128" customWidth="1"/>
    <col min="8" max="16384" width="9" style="128"/>
  </cols>
  <sheetData>
    <row r="1" s="125" customFormat="1" ht="35.1" customHeight="1" spans="1:7">
      <c r="A1" s="131" t="s">
        <v>4</v>
      </c>
      <c r="B1" s="131"/>
      <c r="C1" s="95"/>
      <c r="D1" s="131"/>
      <c r="E1" s="131"/>
      <c r="F1" s="131"/>
      <c r="G1" s="131"/>
    </row>
    <row r="2" s="126" customFormat="1" ht="15" customHeight="1" spans="1:7">
      <c r="A2" s="132"/>
      <c r="B2" s="132"/>
      <c r="C2" s="96"/>
      <c r="D2" s="97"/>
      <c r="E2" s="97"/>
      <c r="F2" s="97"/>
      <c r="G2" s="132"/>
    </row>
    <row r="3" ht="15" customHeight="1" spans="1:7">
      <c r="A3" s="127"/>
      <c r="B3" s="127"/>
      <c r="C3" s="133"/>
      <c r="D3" s="134"/>
      <c r="E3" s="135"/>
      <c r="F3" s="135"/>
      <c r="G3" s="127"/>
    </row>
    <row r="4" ht="15" customHeight="1" spans="1:7">
      <c r="A4" s="136"/>
      <c r="B4" s="136"/>
      <c r="C4" s="137"/>
      <c r="D4" s="138"/>
      <c r="E4" s="100"/>
      <c r="F4" s="100"/>
      <c r="G4" s="136" t="s">
        <v>5</v>
      </c>
    </row>
    <row r="5" ht="20.1" customHeight="1" spans="1:7">
      <c r="A5" s="139" t="s">
        <v>6</v>
      </c>
      <c r="B5" s="139" t="s">
        <v>7</v>
      </c>
      <c r="C5" s="102" t="s">
        <v>8</v>
      </c>
      <c r="D5" s="103" t="s">
        <v>9</v>
      </c>
      <c r="E5" s="103" t="s">
        <v>10</v>
      </c>
      <c r="F5" s="103"/>
      <c r="G5" s="139" t="s">
        <v>11</v>
      </c>
    </row>
    <row r="6" ht="20.1" customHeight="1" spans="1:7">
      <c r="A6" s="139"/>
      <c r="B6" s="139" t="s">
        <v>12</v>
      </c>
      <c r="C6" s="102" t="s">
        <v>12</v>
      </c>
      <c r="D6" s="103" t="s">
        <v>12</v>
      </c>
      <c r="E6" s="103" t="s">
        <v>12</v>
      </c>
      <c r="F6" s="103"/>
      <c r="G6" s="139" t="s">
        <v>12</v>
      </c>
    </row>
    <row r="7" s="127" customFormat="1" ht="20.1" customHeight="1" spans="1:7">
      <c r="A7" s="139"/>
      <c r="B7" s="139"/>
      <c r="C7" s="102"/>
      <c r="D7" s="103"/>
      <c r="E7" s="140" t="s">
        <v>13</v>
      </c>
      <c r="F7" s="140" t="s">
        <v>14</v>
      </c>
      <c r="G7" s="139"/>
    </row>
    <row r="8" ht="20.1" customHeight="1" spans="1:7">
      <c r="A8" s="139" t="s">
        <v>15</v>
      </c>
      <c r="B8" s="141">
        <f>B9+B41</f>
        <v>682736</v>
      </c>
      <c r="C8" s="141">
        <f>C9+C41</f>
        <v>269659</v>
      </c>
      <c r="D8" s="115">
        <v>340341</v>
      </c>
      <c r="E8" s="142">
        <f>SUM(E9,E41)</f>
        <v>-70682</v>
      </c>
      <c r="F8" s="143">
        <f>IF(D8=0,,ROUND(E8/D8*100,1))</f>
        <v>-20.8</v>
      </c>
      <c r="G8" s="144">
        <f>IF(B8=0,,ROUND(C8/B8*100,1))</f>
        <v>39.5</v>
      </c>
    </row>
    <row r="9" ht="15" spans="1:7">
      <c r="A9" s="145" t="s">
        <v>16</v>
      </c>
      <c r="B9" s="141">
        <f>B11+B25</f>
        <v>576600</v>
      </c>
      <c r="C9" s="141">
        <f>C11+C25</f>
        <v>260713</v>
      </c>
      <c r="D9" s="146">
        <v>331656</v>
      </c>
      <c r="E9" s="142">
        <f>SUM(E10)</f>
        <v>-70943</v>
      </c>
      <c r="F9" s="143">
        <f t="shared" ref="F9:F44" si="0">IF(D9=0,,ROUND(E9/D9*100,1))</f>
        <v>-21.4</v>
      </c>
      <c r="G9" s="144">
        <f t="shared" ref="G9:G15" si="1">IF(B9=0,,ROUND(C9/B9*100,1))</f>
        <v>45.2</v>
      </c>
    </row>
    <row r="10" ht="20" customHeight="1" spans="1:7">
      <c r="A10" s="147" t="s">
        <v>17</v>
      </c>
      <c r="B10" s="141">
        <f>B11+B25</f>
        <v>576600</v>
      </c>
      <c r="C10" s="141">
        <f>C11+C25</f>
        <v>260713</v>
      </c>
      <c r="D10" s="115">
        <v>331656</v>
      </c>
      <c r="E10" s="142">
        <f>SUM(E11,E25)</f>
        <v>-70943</v>
      </c>
      <c r="F10" s="143">
        <f t="shared" si="0"/>
        <v>-21.4</v>
      </c>
      <c r="G10" s="144">
        <f t="shared" si="1"/>
        <v>45.2</v>
      </c>
    </row>
    <row r="11" ht="20.1" customHeight="1" spans="1:7">
      <c r="A11" s="148" t="s">
        <v>18</v>
      </c>
      <c r="B11" s="141">
        <f>SUM(B12:B24)</f>
        <v>211737</v>
      </c>
      <c r="C11" s="141">
        <f>SUM(C12:C24)</f>
        <v>100620</v>
      </c>
      <c r="D11" s="146">
        <v>98438</v>
      </c>
      <c r="E11" s="142">
        <f>SUM(E12:E24)</f>
        <v>2182</v>
      </c>
      <c r="F11" s="143">
        <f t="shared" si="0"/>
        <v>2.2</v>
      </c>
      <c r="G11" s="144">
        <f t="shared" si="1"/>
        <v>47.5</v>
      </c>
    </row>
    <row r="12" ht="20.1" customHeight="1" spans="1:7">
      <c r="A12" s="149" t="s">
        <v>19</v>
      </c>
      <c r="B12" s="141">
        <v>139144</v>
      </c>
      <c r="C12" s="150">
        <v>63850</v>
      </c>
      <c r="D12" s="151">
        <v>61262</v>
      </c>
      <c r="E12" s="142">
        <f>C12-D12</f>
        <v>2588</v>
      </c>
      <c r="F12" s="143">
        <f t="shared" si="0"/>
        <v>4.2</v>
      </c>
      <c r="G12" s="144">
        <f t="shared" si="1"/>
        <v>45.9</v>
      </c>
    </row>
    <row r="13" ht="19" customHeight="1" spans="1:7">
      <c r="A13" s="149" t="s">
        <v>20</v>
      </c>
      <c r="B13" s="141">
        <v>19008</v>
      </c>
      <c r="C13" s="150">
        <v>8988</v>
      </c>
      <c r="D13" s="151">
        <v>9914</v>
      </c>
      <c r="E13" s="142">
        <f t="shared" ref="E13:E24" si="2">C13-D13</f>
        <v>-926</v>
      </c>
      <c r="F13" s="143">
        <f t="shared" si="0"/>
        <v>-9.3</v>
      </c>
      <c r="G13" s="144">
        <f t="shared" si="1"/>
        <v>47.3</v>
      </c>
    </row>
    <row r="14" ht="20.1" customHeight="1" spans="1:7">
      <c r="A14" s="149" t="s">
        <v>21</v>
      </c>
      <c r="B14" s="141">
        <v>7255</v>
      </c>
      <c r="C14" s="150">
        <v>4194</v>
      </c>
      <c r="D14" s="151">
        <v>5117</v>
      </c>
      <c r="E14" s="142">
        <f t="shared" si="2"/>
        <v>-923</v>
      </c>
      <c r="F14" s="143">
        <f t="shared" si="0"/>
        <v>-18</v>
      </c>
      <c r="G14" s="144">
        <f t="shared" si="1"/>
        <v>57.8</v>
      </c>
    </row>
    <row r="15" ht="20.1" customHeight="1" spans="1:7">
      <c r="A15" s="149" t="s">
        <v>22</v>
      </c>
      <c r="B15" s="141">
        <v>3015</v>
      </c>
      <c r="C15" s="150">
        <v>2516</v>
      </c>
      <c r="D15" s="151">
        <v>944</v>
      </c>
      <c r="E15" s="142">
        <f t="shared" si="2"/>
        <v>1572</v>
      </c>
      <c r="F15" s="143">
        <f t="shared" si="0"/>
        <v>166.5</v>
      </c>
      <c r="G15" s="144">
        <f t="shared" si="1"/>
        <v>83.4</v>
      </c>
    </row>
    <row r="16" ht="20.1" customHeight="1" spans="1:7">
      <c r="A16" s="149" t="s">
        <v>23</v>
      </c>
      <c r="B16" s="141">
        <v>9500</v>
      </c>
      <c r="C16" s="150">
        <v>4908</v>
      </c>
      <c r="D16" s="151">
        <v>4280</v>
      </c>
      <c r="E16" s="142">
        <f t="shared" si="2"/>
        <v>628</v>
      </c>
      <c r="F16" s="143">
        <f t="shared" si="0"/>
        <v>14.7</v>
      </c>
      <c r="G16" s="144">
        <f t="shared" ref="G16:G44" si="3">IF(B16=0,,ROUND(C16/B16*100,1))</f>
        <v>51.7</v>
      </c>
    </row>
    <row r="17" ht="20.1" customHeight="1" spans="1:7">
      <c r="A17" s="149" t="s">
        <v>24</v>
      </c>
      <c r="B17" s="141">
        <v>9572</v>
      </c>
      <c r="C17" s="150">
        <v>5398</v>
      </c>
      <c r="D17" s="151">
        <v>5797</v>
      </c>
      <c r="E17" s="142">
        <f t="shared" si="2"/>
        <v>-399</v>
      </c>
      <c r="F17" s="143">
        <f t="shared" si="0"/>
        <v>-6.9</v>
      </c>
      <c r="G17" s="144">
        <f t="shared" si="3"/>
        <v>56.4</v>
      </c>
    </row>
    <row r="18" ht="20.1" customHeight="1" spans="1:7">
      <c r="A18" s="149" t="s">
        <v>25</v>
      </c>
      <c r="B18" s="141">
        <v>5336</v>
      </c>
      <c r="C18" s="150">
        <v>2483</v>
      </c>
      <c r="D18" s="151">
        <v>2412</v>
      </c>
      <c r="E18" s="142">
        <f t="shared" si="2"/>
        <v>71</v>
      </c>
      <c r="F18" s="143">
        <f t="shared" si="0"/>
        <v>2.9</v>
      </c>
      <c r="G18" s="144">
        <f t="shared" si="3"/>
        <v>46.5</v>
      </c>
    </row>
    <row r="19" ht="20.1" customHeight="1" spans="1:7">
      <c r="A19" s="149" t="s">
        <v>26</v>
      </c>
      <c r="B19" s="141">
        <v>13246</v>
      </c>
      <c r="C19" s="150">
        <v>5938</v>
      </c>
      <c r="D19" s="151">
        <v>6020</v>
      </c>
      <c r="E19" s="142">
        <f t="shared" si="2"/>
        <v>-82</v>
      </c>
      <c r="F19" s="143">
        <f t="shared" si="0"/>
        <v>-1.4</v>
      </c>
      <c r="G19" s="144">
        <f t="shared" si="3"/>
        <v>44.8</v>
      </c>
    </row>
    <row r="20" ht="20.1" customHeight="1" spans="1:7">
      <c r="A20" s="149" t="s">
        <v>27</v>
      </c>
      <c r="B20" s="141">
        <v>425</v>
      </c>
      <c r="C20" s="150">
        <v>-201</v>
      </c>
      <c r="D20" s="151">
        <v>355</v>
      </c>
      <c r="E20" s="142">
        <f t="shared" si="2"/>
        <v>-556</v>
      </c>
      <c r="F20" s="143">
        <f t="shared" si="0"/>
        <v>-156.6</v>
      </c>
      <c r="G20" s="144">
        <f t="shared" si="3"/>
        <v>-47.3</v>
      </c>
    </row>
    <row r="21" ht="20.1" customHeight="1" spans="1:7">
      <c r="A21" s="152" t="s">
        <v>28</v>
      </c>
      <c r="B21" s="141">
        <v>1420</v>
      </c>
      <c r="C21" s="150">
        <v>396</v>
      </c>
      <c r="D21" s="151">
        <v>409</v>
      </c>
      <c r="E21" s="142">
        <f t="shared" si="2"/>
        <v>-13</v>
      </c>
      <c r="F21" s="143">
        <f t="shared" si="0"/>
        <v>-3.2</v>
      </c>
      <c r="G21" s="144">
        <f t="shared" si="3"/>
        <v>27.9</v>
      </c>
    </row>
    <row r="22" ht="20.1" customHeight="1" spans="1:7">
      <c r="A22" s="149" t="s">
        <v>29</v>
      </c>
      <c r="B22" s="141">
        <v>2826</v>
      </c>
      <c r="C22" s="150">
        <v>1687</v>
      </c>
      <c r="D22" s="151">
        <v>1679</v>
      </c>
      <c r="E22" s="142">
        <f t="shared" si="2"/>
        <v>8</v>
      </c>
      <c r="F22" s="143">
        <f t="shared" si="0"/>
        <v>0.5</v>
      </c>
      <c r="G22" s="144">
        <f t="shared" si="3"/>
        <v>59.7</v>
      </c>
    </row>
    <row r="23" ht="20.1" customHeight="1" spans="1:7">
      <c r="A23" s="149" t="s">
        <v>30</v>
      </c>
      <c r="B23" s="141">
        <v>990</v>
      </c>
      <c r="C23" s="150">
        <v>463</v>
      </c>
      <c r="D23" s="151">
        <v>249</v>
      </c>
      <c r="E23" s="142">
        <f t="shared" si="2"/>
        <v>214</v>
      </c>
      <c r="F23" s="143">
        <f t="shared" si="0"/>
        <v>85.9</v>
      </c>
      <c r="G23" s="144">
        <f t="shared" si="3"/>
        <v>46.8</v>
      </c>
    </row>
    <row r="24" ht="20.1" customHeight="1" spans="1:7">
      <c r="A24" s="149" t="s">
        <v>31</v>
      </c>
      <c r="B24" s="141"/>
      <c r="C24" s="150"/>
      <c r="D24" s="151"/>
      <c r="E24" s="142">
        <f t="shared" si="2"/>
        <v>0</v>
      </c>
      <c r="F24" s="143">
        <f t="shared" si="0"/>
        <v>0</v>
      </c>
      <c r="G24" s="144">
        <f t="shared" si="3"/>
        <v>0</v>
      </c>
    </row>
    <row r="25" ht="24" customHeight="1" spans="1:7">
      <c r="A25" s="148" t="s">
        <v>32</v>
      </c>
      <c r="B25" s="141">
        <f>B26+B30+B31+B34+B36+B37</f>
        <v>364863</v>
      </c>
      <c r="C25" s="141">
        <f>C26+C30+C31+C34+C36+C37</f>
        <v>160093</v>
      </c>
      <c r="D25" s="151">
        <v>233218</v>
      </c>
      <c r="E25" s="141">
        <f>SUM(E26,E30,E31,E33:E37)</f>
        <v>-73125</v>
      </c>
      <c r="F25" s="143">
        <f t="shared" si="0"/>
        <v>-31.4</v>
      </c>
      <c r="G25" s="144">
        <f t="shared" si="3"/>
        <v>43.9</v>
      </c>
    </row>
    <row r="26" ht="20.1" customHeight="1" spans="1:7">
      <c r="A26" s="149" t="s">
        <v>33</v>
      </c>
      <c r="B26" s="141">
        <v>12000</v>
      </c>
      <c r="C26" s="150">
        <v>6551</v>
      </c>
      <c r="D26" s="151">
        <v>4653</v>
      </c>
      <c r="E26" s="142">
        <f>C26-D26</f>
        <v>1898</v>
      </c>
      <c r="F26" s="143">
        <f t="shared" si="0"/>
        <v>40.8</v>
      </c>
      <c r="G26" s="144">
        <f t="shared" si="3"/>
        <v>54.6</v>
      </c>
    </row>
    <row r="27" s="93" customFormat="1" ht="20.1" customHeight="1" spans="1:7">
      <c r="A27" s="153" t="s">
        <v>34</v>
      </c>
      <c r="B27" s="141">
        <v>7200</v>
      </c>
      <c r="C27" s="150">
        <v>2924</v>
      </c>
      <c r="D27" s="151">
        <v>2761</v>
      </c>
      <c r="E27" s="142">
        <f t="shared" ref="E27:E37" si="4">C27-D27</f>
        <v>163</v>
      </c>
      <c r="F27" s="154">
        <f t="shared" si="0"/>
        <v>5.9</v>
      </c>
      <c r="G27" s="154">
        <f t="shared" si="3"/>
        <v>40.6</v>
      </c>
    </row>
    <row r="28" s="93" customFormat="1" ht="20.1" customHeight="1" spans="1:7">
      <c r="A28" s="153" t="s">
        <v>35</v>
      </c>
      <c r="B28" s="141">
        <v>4740</v>
      </c>
      <c r="C28" s="150">
        <v>1949</v>
      </c>
      <c r="D28" s="151">
        <v>1839</v>
      </c>
      <c r="E28" s="142">
        <f t="shared" si="4"/>
        <v>110</v>
      </c>
      <c r="F28" s="154">
        <f t="shared" si="0"/>
        <v>6</v>
      </c>
      <c r="G28" s="154">
        <f t="shared" si="3"/>
        <v>41.1</v>
      </c>
    </row>
    <row r="29" s="93" customFormat="1" ht="20.1" customHeight="1" spans="1:7">
      <c r="A29" s="153" t="s">
        <v>36</v>
      </c>
      <c r="B29" s="141">
        <v>60</v>
      </c>
      <c r="C29" s="150">
        <v>31</v>
      </c>
      <c r="D29" s="151">
        <v>31</v>
      </c>
      <c r="E29" s="142">
        <f t="shared" si="4"/>
        <v>0</v>
      </c>
      <c r="F29" s="154">
        <f t="shared" si="0"/>
        <v>0</v>
      </c>
      <c r="G29" s="154">
        <f t="shared" si="3"/>
        <v>51.7</v>
      </c>
    </row>
    <row r="30" ht="17" customHeight="1" spans="1:7">
      <c r="A30" s="149" t="s">
        <v>37</v>
      </c>
      <c r="B30" s="141">
        <v>4787</v>
      </c>
      <c r="C30" s="150">
        <v>11346</v>
      </c>
      <c r="D30" s="151">
        <v>2214</v>
      </c>
      <c r="E30" s="142">
        <f t="shared" si="4"/>
        <v>9132</v>
      </c>
      <c r="F30" s="143">
        <f t="shared" si="0"/>
        <v>412.5</v>
      </c>
      <c r="G30" s="144">
        <f t="shared" si="3"/>
        <v>237</v>
      </c>
    </row>
    <row r="31" ht="20.1" customHeight="1" spans="1:7">
      <c r="A31" s="149" t="s">
        <v>38</v>
      </c>
      <c r="B31" s="141">
        <v>22796</v>
      </c>
      <c r="C31" s="150">
        <v>6225</v>
      </c>
      <c r="D31" s="151">
        <v>4024</v>
      </c>
      <c r="E31" s="142">
        <f t="shared" si="4"/>
        <v>2201</v>
      </c>
      <c r="F31" s="143">
        <f t="shared" si="0"/>
        <v>54.7</v>
      </c>
      <c r="G31" s="144">
        <f t="shared" si="3"/>
        <v>27.3</v>
      </c>
    </row>
    <row r="32" ht="20.1" customHeight="1" spans="1:7">
      <c r="A32" s="149" t="s">
        <v>39</v>
      </c>
      <c r="B32" s="141"/>
      <c r="C32" s="150"/>
      <c r="D32" s="151"/>
      <c r="E32" s="142">
        <f t="shared" si="4"/>
        <v>0</v>
      </c>
      <c r="F32" s="143">
        <f t="shared" si="0"/>
        <v>0</v>
      </c>
      <c r="G32" s="144"/>
    </row>
    <row r="33" ht="20.1" customHeight="1" spans="1:7">
      <c r="A33" s="149" t="s">
        <v>40</v>
      </c>
      <c r="B33" s="141"/>
      <c r="C33" s="150"/>
      <c r="D33" s="151"/>
      <c r="E33" s="142">
        <f t="shared" si="4"/>
        <v>0</v>
      </c>
      <c r="F33" s="143">
        <f t="shared" si="0"/>
        <v>0</v>
      </c>
      <c r="G33" s="144">
        <f t="shared" si="3"/>
        <v>0</v>
      </c>
    </row>
    <row r="34" ht="20.1" customHeight="1" spans="1:7">
      <c r="A34" s="149" t="s">
        <v>41</v>
      </c>
      <c r="B34" s="141">
        <v>322702</v>
      </c>
      <c r="C34" s="150">
        <v>135870</v>
      </c>
      <c r="D34" s="151">
        <v>222283</v>
      </c>
      <c r="E34" s="142">
        <f t="shared" si="4"/>
        <v>-86413</v>
      </c>
      <c r="F34" s="143">
        <f t="shared" si="0"/>
        <v>-38.9</v>
      </c>
      <c r="G34" s="144">
        <f t="shared" si="3"/>
        <v>42.1</v>
      </c>
    </row>
    <row r="35" ht="20.1" customHeight="1" spans="1:7">
      <c r="A35" s="149" t="s">
        <v>42</v>
      </c>
      <c r="B35" s="141"/>
      <c r="C35" s="150"/>
      <c r="D35" s="151"/>
      <c r="E35" s="142">
        <f t="shared" si="4"/>
        <v>0</v>
      </c>
      <c r="F35" s="143">
        <f t="shared" si="0"/>
        <v>0</v>
      </c>
      <c r="G35" s="144">
        <f t="shared" si="3"/>
        <v>0</v>
      </c>
    </row>
    <row r="36" ht="20.1" customHeight="1" spans="1:7">
      <c r="A36" s="149" t="s">
        <v>43</v>
      </c>
      <c r="B36" s="141">
        <v>100</v>
      </c>
      <c r="C36" s="150"/>
      <c r="D36" s="151"/>
      <c r="E36" s="142">
        <f t="shared" si="4"/>
        <v>0</v>
      </c>
      <c r="F36" s="143">
        <f t="shared" si="0"/>
        <v>0</v>
      </c>
      <c r="G36" s="144">
        <f t="shared" si="3"/>
        <v>0</v>
      </c>
    </row>
    <row r="37" ht="20.1" customHeight="1" spans="1:7">
      <c r="A37" s="149" t="s">
        <v>44</v>
      </c>
      <c r="B37" s="141">
        <v>2478</v>
      </c>
      <c r="C37" s="150">
        <v>101</v>
      </c>
      <c r="D37" s="151">
        <v>44</v>
      </c>
      <c r="E37" s="142">
        <f t="shared" si="4"/>
        <v>57</v>
      </c>
      <c r="F37" s="143">
        <f t="shared" si="0"/>
        <v>129.5</v>
      </c>
      <c r="G37" s="144">
        <f t="shared" si="3"/>
        <v>4.1</v>
      </c>
    </row>
    <row r="38" ht="20.1" customHeight="1" spans="1:7">
      <c r="A38" s="147" t="s">
        <v>45</v>
      </c>
      <c r="B38" s="141">
        <f>B39+B40</f>
        <v>576600</v>
      </c>
      <c r="C38" s="141">
        <f>C39+C40</f>
        <v>260713</v>
      </c>
      <c r="D38" s="109">
        <v>331656</v>
      </c>
      <c r="E38" s="142">
        <f>SUM(E39:E40)</f>
        <v>-70943</v>
      </c>
      <c r="F38" s="143">
        <f t="shared" si="0"/>
        <v>-21.4</v>
      </c>
      <c r="G38" s="144">
        <f t="shared" si="3"/>
        <v>45.2</v>
      </c>
    </row>
    <row r="39" ht="20.1" customHeight="1" spans="1:7">
      <c r="A39" s="148" t="s">
        <v>46</v>
      </c>
      <c r="B39" s="141">
        <v>223737</v>
      </c>
      <c r="C39" s="141">
        <v>111293</v>
      </c>
      <c r="D39" s="109">
        <v>110237</v>
      </c>
      <c r="E39" s="142">
        <f t="shared" ref="E39:E44" si="5">C39-D39</f>
        <v>1056</v>
      </c>
      <c r="F39" s="143">
        <f t="shared" si="0"/>
        <v>1</v>
      </c>
      <c r="G39" s="144">
        <f t="shared" si="3"/>
        <v>49.7</v>
      </c>
    </row>
    <row r="40" ht="20" customHeight="1" spans="1:7">
      <c r="A40" s="148" t="s">
        <v>47</v>
      </c>
      <c r="B40" s="141">
        <v>352863</v>
      </c>
      <c r="C40" s="141">
        <v>149420</v>
      </c>
      <c r="D40" s="109">
        <v>221419</v>
      </c>
      <c r="E40" s="142">
        <f t="shared" si="5"/>
        <v>-71999</v>
      </c>
      <c r="F40" s="143">
        <f t="shared" si="0"/>
        <v>-32.5</v>
      </c>
      <c r="G40" s="144">
        <f t="shared" si="3"/>
        <v>42.3</v>
      </c>
    </row>
    <row r="41" ht="20.1" customHeight="1" spans="1:7">
      <c r="A41" s="145" t="s">
        <v>48</v>
      </c>
      <c r="B41" s="141">
        <v>106136</v>
      </c>
      <c r="C41" s="141">
        <v>8946</v>
      </c>
      <c r="D41" s="115">
        <v>8685</v>
      </c>
      <c r="E41" s="142">
        <f t="shared" si="5"/>
        <v>261</v>
      </c>
      <c r="F41" s="143">
        <f t="shared" si="0"/>
        <v>3</v>
      </c>
      <c r="G41" s="144">
        <f t="shared" si="3"/>
        <v>8.4</v>
      </c>
    </row>
    <row r="42" ht="20.1" customHeight="1" spans="1:7">
      <c r="A42" s="149" t="s">
        <v>49</v>
      </c>
      <c r="B42" s="141">
        <v>91770</v>
      </c>
      <c r="C42" s="141">
        <v>6685</v>
      </c>
      <c r="D42" s="115">
        <v>8590</v>
      </c>
      <c r="E42" s="142">
        <f t="shared" si="5"/>
        <v>-1905</v>
      </c>
      <c r="F42" s="143">
        <f t="shared" si="0"/>
        <v>-22.2</v>
      </c>
      <c r="G42" s="144">
        <f t="shared" si="3"/>
        <v>7.3</v>
      </c>
    </row>
    <row r="43" ht="20.1" customHeight="1" spans="1:7">
      <c r="A43" s="149" t="s">
        <v>50</v>
      </c>
      <c r="B43" s="141">
        <v>2000</v>
      </c>
      <c r="C43" s="155">
        <v>1943</v>
      </c>
      <c r="D43" s="115">
        <v>95</v>
      </c>
      <c r="E43" s="142">
        <f t="shared" si="5"/>
        <v>1848</v>
      </c>
      <c r="F43" s="143">
        <f t="shared" si="0"/>
        <v>1945.3</v>
      </c>
      <c r="G43" s="144">
        <f t="shared" si="3"/>
        <v>97.2</v>
      </c>
    </row>
    <row r="44" ht="20.1" customHeight="1" spans="1:7">
      <c r="A44" s="149" t="s">
        <v>51</v>
      </c>
      <c r="B44" s="141">
        <v>1200</v>
      </c>
      <c r="C44" s="155">
        <v>140</v>
      </c>
      <c r="D44" s="115"/>
      <c r="E44" s="142">
        <f t="shared" si="5"/>
        <v>140</v>
      </c>
      <c r="F44" s="143">
        <f t="shared" si="0"/>
        <v>0</v>
      </c>
      <c r="G44" s="144">
        <f t="shared" si="3"/>
        <v>11.7</v>
      </c>
    </row>
    <row r="46" s="128" customFormat="1" ht="29" customHeight="1" spans="1:7">
      <c r="C46" s="129"/>
      <c r="D46" s="130"/>
      <c r="E46" s="94"/>
      <c r="F46" s="94"/>
    </row>
    <row r="47" s="128" customFormat="1" ht="13.5" spans="1:7">
      <c r="A47" s="156"/>
      <c r="B47" s="157"/>
      <c r="C47" s="158" t="s">
        <v>52</v>
      </c>
      <c r="D47" s="148" t="s">
        <v>52</v>
      </c>
      <c r="E47" s="94"/>
      <c r="F47" s="94"/>
    </row>
    <row r="48" s="128" customFormat="1" spans="1:7">
      <c r="A48" s="159"/>
      <c r="B48" s="148" t="s">
        <v>46</v>
      </c>
      <c r="C48" s="160">
        <v>16139</v>
      </c>
      <c r="D48" s="160">
        <v>44918</v>
      </c>
      <c r="E48" s="94"/>
      <c r="F48" s="94"/>
    </row>
    <row r="49" s="128" customFormat="1" spans="1:6">
      <c r="A49" s="159"/>
      <c r="B49" s="148" t="s">
        <v>47</v>
      </c>
      <c r="C49" s="160">
        <v>637</v>
      </c>
      <c r="D49" s="160">
        <v>1169</v>
      </c>
      <c r="E49" s="94"/>
      <c r="F49" s="94"/>
    </row>
    <row r="50" s="128" customFormat="1" spans="1:6">
      <c r="A50" s="159"/>
      <c r="B50" s="148" t="s">
        <v>53</v>
      </c>
      <c r="C50" s="161">
        <f>C49+C48</f>
        <v>16776</v>
      </c>
      <c r="D50" s="162">
        <f>SUM(D48:D49)</f>
        <v>46087</v>
      </c>
      <c r="E50" s="94"/>
      <c r="F50" s="94"/>
    </row>
    <row r="51" s="128" customFormat="1" spans="1:6">
      <c r="C51" s="129"/>
      <c r="D51" s="130"/>
      <c r="E51" s="94"/>
      <c r="F51" s="94"/>
    </row>
  </sheetData>
  <mergeCells count="8">
    <mergeCell ref="A1:G1"/>
    <mergeCell ref="E5:F5"/>
    <mergeCell ref="E6:F6"/>
    <mergeCell ref="A5:A7"/>
    <mergeCell ref="B6:B7"/>
    <mergeCell ref="C6:C7"/>
    <mergeCell ref="D6:D7"/>
    <mergeCell ref="G6:G7"/>
  </mergeCells>
  <printOptions horizontalCentered="1"/>
  <pageMargins left="0.708661417322835" right="0.708661417322835" top="0.748031496062992" bottom="0.748031496062992" header="0.31496062992126" footer="0.31496062992126"/>
  <pageSetup paperSize="12" scale="65" orientation="landscape" horizontalDpi="200" verticalDpi="2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43"/>
  <sheetViews>
    <sheetView showZeros="0" zoomScale="85" zoomScaleNormal="85" workbookViewId="0">
      <pane xSplit="1" topLeftCell="B1" activePane="topRight" state="frozen"/>
      <selection/>
      <selection pane="topRight" activeCell="B26" sqref="B26"/>
    </sheetView>
  </sheetViews>
  <sheetFormatPr defaultColWidth="9" defaultRowHeight="13.5"/>
  <cols>
    <col min="1" max="1" width="46.0083333333333" style="93" customWidth="1"/>
    <col min="2" max="5" width="18.625" style="93" customWidth="1"/>
    <col min="6" max="6" width="18.625" style="94" customWidth="1"/>
    <col min="7" max="13" width="18.625" style="93" customWidth="1"/>
    <col min="14" max="14" width="9" style="93"/>
    <col min="15" max="16" width="12.625" customWidth="1"/>
    <col min="17" max="17" width="9.625" style="93" customWidth="1"/>
    <col min="18" max="16384" width="9" style="93"/>
  </cols>
  <sheetData>
    <row r="1" s="91" customFormat="1" ht="35.1" customHeight="1" spans="1:18">
      <c r="A1" s="95" t="s">
        <v>54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</row>
    <row r="2" ht="15" customHeight="1" spans="1:18">
      <c r="A2" s="96"/>
      <c r="B2" s="96"/>
      <c r="C2" s="96"/>
      <c r="D2" s="96"/>
      <c r="E2" s="96"/>
      <c r="F2" s="97"/>
      <c r="G2" s="96"/>
      <c r="H2" s="96"/>
      <c r="I2" s="96"/>
      <c r="J2" s="96"/>
      <c r="K2" s="96"/>
      <c r="L2" s="96"/>
      <c r="M2" s="96"/>
      <c r="O2" s="98"/>
      <c r="P2" s="98"/>
    </row>
    <row r="3" ht="15" customHeight="1"/>
    <row r="4" ht="15" customHeight="1" spans="1:18">
      <c r="A4" s="99"/>
      <c r="B4" s="99"/>
      <c r="C4" s="99"/>
      <c r="D4" s="99"/>
      <c r="E4" s="99"/>
      <c r="F4" s="100"/>
      <c r="G4" s="99"/>
      <c r="H4" s="99"/>
      <c r="I4" s="99"/>
      <c r="J4" s="99"/>
      <c r="K4" s="99"/>
      <c r="L4" s="99" t="s">
        <v>5</v>
      </c>
      <c r="M4" s="99"/>
      <c r="O4" s="101"/>
      <c r="P4" s="101"/>
    </row>
    <row r="5" ht="20.1" customHeight="1" spans="1:18">
      <c r="A5" s="102" t="s">
        <v>6</v>
      </c>
      <c r="B5" s="102" t="s">
        <v>55</v>
      </c>
      <c r="C5" s="102"/>
      <c r="D5" s="102"/>
      <c r="E5" s="102"/>
      <c r="F5" s="103"/>
      <c r="G5" s="102"/>
      <c r="H5" s="102" t="s">
        <v>8</v>
      </c>
      <c r="I5" s="102" t="s">
        <v>56</v>
      </c>
      <c r="J5" s="102" t="s">
        <v>10</v>
      </c>
      <c r="K5" s="102"/>
      <c r="L5" s="104" t="s">
        <v>57</v>
      </c>
      <c r="M5" s="104" t="s">
        <v>11</v>
      </c>
      <c r="O5" s="105" t="s">
        <v>8</v>
      </c>
      <c r="P5" s="105"/>
      <c r="Q5" s="102" t="s">
        <v>58</v>
      </c>
      <c r="R5" s="102"/>
    </row>
    <row r="6" ht="20.1" customHeight="1" spans="1:18">
      <c r="A6" s="102"/>
      <c r="B6" s="102" t="s">
        <v>53</v>
      </c>
      <c r="C6" s="106" t="s">
        <v>7</v>
      </c>
      <c r="D6" s="102" t="s">
        <v>59</v>
      </c>
      <c r="E6" s="102" t="s">
        <v>60</v>
      </c>
      <c r="F6" s="103" t="s">
        <v>61</v>
      </c>
      <c r="G6" s="102" t="s">
        <v>62</v>
      </c>
      <c r="H6" s="102" t="s">
        <v>12</v>
      </c>
      <c r="I6" s="102" t="s">
        <v>12</v>
      </c>
      <c r="J6" s="102" t="s">
        <v>12</v>
      </c>
      <c r="K6" s="102"/>
      <c r="L6" s="104"/>
      <c r="M6" s="104"/>
      <c r="O6" s="105" t="s">
        <v>12</v>
      </c>
      <c r="P6" s="105" t="s">
        <v>63</v>
      </c>
      <c r="Q6" s="102" t="s">
        <v>12</v>
      </c>
      <c r="R6" s="102" t="s">
        <v>63</v>
      </c>
    </row>
    <row r="7" s="92" customFormat="1" ht="20.1" customHeight="1" spans="1:18">
      <c r="A7" s="102"/>
      <c r="B7" s="102"/>
      <c r="C7" s="102" t="s">
        <v>12</v>
      </c>
      <c r="D7" s="102"/>
      <c r="E7" s="102"/>
      <c r="F7" s="103"/>
      <c r="G7" s="102"/>
      <c r="H7" s="102"/>
      <c r="I7" s="102"/>
      <c r="J7" s="107" t="s">
        <v>13</v>
      </c>
      <c r="K7" s="107" t="s">
        <v>14</v>
      </c>
      <c r="L7" s="104"/>
      <c r="M7" s="104"/>
      <c r="O7" s="105"/>
      <c r="P7" s="105"/>
      <c r="Q7" s="102"/>
      <c r="R7" s="102"/>
    </row>
    <row r="8" ht="20.1" customHeight="1" spans="1:18">
      <c r="A8" s="108" t="s">
        <v>15</v>
      </c>
      <c r="B8" s="109">
        <f t="shared" ref="B8:J8" si="0">SUM(B35,B9)</f>
        <v>1127717.31</v>
      </c>
      <c r="C8" s="109">
        <f t="shared" si="0"/>
        <v>794597.2</v>
      </c>
      <c r="D8" s="109">
        <f t="shared" si="0"/>
        <v>230481</v>
      </c>
      <c r="E8" s="109">
        <f t="shared" si="0"/>
        <v>102639.11</v>
      </c>
      <c r="F8" s="109">
        <f t="shared" si="0"/>
        <v>0</v>
      </c>
      <c r="G8" s="109">
        <f t="shared" si="0"/>
        <v>0</v>
      </c>
      <c r="H8" s="109">
        <f>H9+H35</f>
        <v>373946</v>
      </c>
      <c r="I8" s="109">
        <f>SUM(I35,I9)</f>
        <v>388973</v>
      </c>
      <c r="J8" s="109">
        <f t="shared" si="0"/>
        <v>-15027</v>
      </c>
      <c r="K8" s="110">
        <f t="shared" ref="K8:K11" si="1">IF(H8*I8=0,,ROUND(J8/I8*100,1))</f>
        <v>-3.9</v>
      </c>
      <c r="L8" s="110">
        <f>IF(B8=0,,ROUND(H8/B8*100,1))</f>
        <v>33.2</v>
      </c>
      <c r="M8" s="110">
        <f>IF(C8=0,,ROUND(H8/C8*100,1))</f>
        <v>47.1</v>
      </c>
      <c r="O8" s="111">
        <f>SUM(O35,O9)</f>
        <v>739892</v>
      </c>
      <c r="P8" s="111">
        <f>SUM(P35,P9)</f>
        <v>615100</v>
      </c>
      <c r="Q8" s="112">
        <f t="shared" ref="Q8" si="2">SUM(Q35,Q9)</f>
        <v>108551</v>
      </c>
      <c r="R8" s="109">
        <f t="shared" ref="R8" si="3">SUM(R35,R9)</f>
        <v>0</v>
      </c>
    </row>
    <row r="9" ht="20.1" customHeight="1" spans="1:18">
      <c r="A9" s="113" t="s">
        <v>64</v>
      </c>
      <c r="B9" s="109">
        <f>SUM(C9,G9,F9,E9,D9)</f>
        <v>1022881.31</v>
      </c>
      <c r="C9" s="109">
        <f>SUM(C10:C34)</f>
        <v>689761.2</v>
      </c>
      <c r="D9" s="109">
        <f t="shared" ref="C9:J9" si="4">SUM(D10:D34)</f>
        <v>230481</v>
      </c>
      <c r="E9" s="109">
        <f t="shared" si="4"/>
        <v>102639.11</v>
      </c>
      <c r="F9" s="109">
        <f t="shared" si="4"/>
        <v>0</v>
      </c>
      <c r="G9" s="109">
        <f t="shared" si="4"/>
        <v>0</v>
      </c>
      <c r="H9" s="109">
        <f t="shared" si="4"/>
        <v>298463</v>
      </c>
      <c r="I9" s="109">
        <f t="shared" si="4"/>
        <v>336240</v>
      </c>
      <c r="J9" s="109">
        <f t="shared" si="4"/>
        <v>-37777</v>
      </c>
      <c r="K9" s="110">
        <f t="shared" si="1"/>
        <v>-11.2</v>
      </c>
      <c r="L9" s="110">
        <f>IF(B9=0,,ROUND(H9/B9*100,1))</f>
        <v>29.2</v>
      </c>
      <c r="M9" s="110">
        <f>IF(C9=0,,ROUND(H9/C9*100,1))</f>
        <v>43.3</v>
      </c>
      <c r="O9" s="111">
        <f>SUM(O10:O34)</f>
        <v>597572</v>
      </c>
      <c r="P9" s="111">
        <f>SUM(P10:P34)</f>
        <v>487666</v>
      </c>
      <c r="Q9" s="112">
        <f>SUM(Q10:Q34)</f>
        <v>63920</v>
      </c>
      <c r="R9" s="109">
        <f>SUM(R10:R34)</f>
        <v>0</v>
      </c>
    </row>
    <row r="10" ht="20.1" customHeight="1" spans="1:18">
      <c r="A10" s="114" t="s">
        <v>65</v>
      </c>
      <c r="B10" s="109">
        <f>SUM(C10,G10,F10,E10,D10)</f>
        <v>102086.03</v>
      </c>
      <c r="C10" s="109">
        <v>90423.14</v>
      </c>
      <c r="D10" s="109">
        <v>4039</v>
      </c>
      <c r="E10" s="109">
        <v>7623.89</v>
      </c>
      <c r="F10" s="115"/>
      <c r="G10" s="109"/>
      <c r="H10" s="109">
        <v>25093</v>
      </c>
      <c r="I10" s="109">
        <v>22678</v>
      </c>
      <c r="J10" s="109">
        <f t="shared" ref="J10:J26" si="5">H10-I10</f>
        <v>2415</v>
      </c>
      <c r="K10" s="110">
        <f t="shared" si="1"/>
        <v>10.6</v>
      </c>
      <c r="L10" s="110">
        <f>IF(B10=0,,ROUND(H10/B10*100,1))</f>
        <v>24.6</v>
      </c>
      <c r="M10" s="110">
        <f>IF(C10=0,,ROUND(H10/C10*100,1))</f>
        <v>27.8</v>
      </c>
      <c r="O10" s="111">
        <v>45467</v>
      </c>
      <c r="P10" s="111">
        <v>19010</v>
      </c>
      <c r="Q10" s="116">
        <v>5621</v>
      </c>
      <c r="R10" s="109"/>
    </row>
    <row r="11" ht="20.1" customHeight="1" spans="1:18">
      <c r="A11" s="114" t="s">
        <v>66</v>
      </c>
      <c r="B11" s="109">
        <f t="shared" ref="B10:B41" si="6">SUM(C11,G11,F11,E11,D11)</f>
        <v>1142.3</v>
      </c>
      <c r="C11" s="109">
        <v>183.3</v>
      </c>
      <c r="D11" s="109">
        <v>959</v>
      </c>
      <c r="E11" s="109">
        <v>0</v>
      </c>
      <c r="F11" s="115"/>
      <c r="G11" s="109"/>
      <c r="H11" s="109">
        <v>146</v>
      </c>
      <c r="I11" s="109"/>
      <c r="J11" s="109">
        <f t="shared" si="5"/>
        <v>146</v>
      </c>
      <c r="K11" s="110">
        <f t="shared" ref="K11:K26" si="7">IF(H11*I11=0,,ROUND(J11/I11*100,1))</f>
        <v>0</v>
      </c>
      <c r="L11" s="110">
        <f>IF(B11=0,,ROUND(H11/B11*100,1))</f>
        <v>12.8</v>
      </c>
      <c r="M11" s="110">
        <f>IF(C11=0,,ROUND(H11/C11*100,1))</f>
        <v>79.7</v>
      </c>
      <c r="O11" s="111">
        <v>50</v>
      </c>
      <c r="P11" s="111">
        <v>50</v>
      </c>
      <c r="Q11" s="117"/>
      <c r="R11" s="109"/>
    </row>
    <row r="12" ht="20.1" customHeight="1" spans="1:18">
      <c r="A12" s="114" t="s">
        <v>67</v>
      </c>
      <c r="B12" s="109">
        <f t="shared" si="6"/>
        <v>22182.01</v>
      </c>
      <c r="C12" s="109">
        <v>19309.61</v>
      </c>
      <c r="D12" s="109">
        <v>1361</v>
      </c>
      <c r="E12" s="109">
        <v>1511.4</v>
      </c>
      <c r="F12" s="115"/>
      <c r="G12" s="109"/>
      <c r="H12" s="109">
        <v>8273</v>
      </c>
      <c r="I12" s="109">
        <v>6394</v>
      </c>
      <c r="J12" s="109">
        <f t="shared" si="5"/>
        <v>1879</v>
      </c>
      <c r="K12" s="110">
        <f t="shared" si="7"/>
        <v>29.4</v>
      </c>
      <c r="L12" s="110">
        <f t="shared" ref="L12:L38" si="8">IF(B12=0,,ROUND(H12/B12*100,1))</f>
        <v>37.3</v>
      </c>
      <c r="M12" s="110">
        <f t="shared" ref="M12:M38" si="9">IF(C12=0,,ROUND(H12/C12*100,1))</f>
        <v>42.8</v>
      </c>
      <c r="O12" s="111">
        <v>22236</v>
      </c>
      <c r="P12" s="111">
        <v>22236</v>
      </c>
      <c r="Q12" s="116">
        <v>528</v>
      </c>
      <c r="R12" s="109"/>
    </row>
    <row r="13" ht="19" customHeight="1" spans="1:18">
      <c r="A13" s="114" t="s">
        <v>68</v>
      </c>
      <c r="B13" s="109">
        <f t="shared" si="6"/>
        <v>88891.29</v>
      </c>
      <c r="C13" s="109">
        <v>76104.48</v>
      </c>
      <c r="D13" s="109">
        <v>2124</v>
      </c>
      <c r="E13" s="109">
        <v>10662.81</v>
      </c>
      <c r="F13" s="115"/>
      <c r="G13" s="109"/>
      <c r="H13" s="109">
        <v>35056</v>
      </c>
      <c r="I13" s="109">
        <v>36502</v>
      </c>
      <c r="J13" s="109">
        <f t="shared" si="5"/>
        <v>-1446</v>
      </c>
      <c r="K13" s="110">
        <f t="shared" si="7"/>
        <v>-4</v>
      </c>
      <c r="L13" s="110">
        <f t="shared" si="8"/>
        <v>39.4</v>
      </c>
      <c r="M13" s="110">
        <f t="shared" si="9"/>
        <v>46.1</v>
      </c>
      <c r="O13" s="111">
        <v>95355</v>
      </c>
      <c r="P13" s="111">
        <v>93830</v>
      </c>
      <c r="Q13" s="116">
        <v>8251</v>
      </c>
      <c r="R13" s="109"/>
    </row>
    <row r="14" ht="20.1" customHeight="1" spans="1:18">
      <c r="A14" s="114" t="s">
        <v>69</v>
      </c>
      <c r="B14" s="109">
        <f t="shared" si="6"/>
        <v>172.23</v>
      </c>
      <c r="C14" s="109">
        <v>172.23</v>
      </c>
      <c r="D14" s="109"/>
      <c r="E14" s="109">
        <v>0</v>
      </c>
      <c r="F14" s="115"/>
      <c r="G14" s="109"/>
      <c r="H14" s="109">
        <v>75</v>
      </c>
      <c r="I14" s="109">
        <v>38</v>
      </c>
      <c r="J14" s="109">
        <f t="shared" si="5"/>
        <v>37</v>
      </c>
      <c r="K14" s="110">
        <f t="shared" si="7"/>
        <v>97.4</v>
      </c>
      <c r="L14" s="110">
        <f t="shared" si="8"/>
        <v>43.5</v>
      </c>
      <c r="M14" s="110">
        <f t="shared" si="9"/>
        <v>43.5</v>
      </c>
      <c r="O14" s="111">
        <v>263</v>
      </c>
      <c r="P14" s="111">
        <v>263</v>
      </c>
      <c r="Q14" s="109"/>
      <c r="R14" s="109"/>
    </row>
    <row r="15" ht="20.1" customHeight="1" spans="1:18">
      <c r="A15" s="114" t="s">
        <v>70</v>
      </c>
      <c r="B15" s="109">
        <f t="shared" si="6"/>
        <v>4889.57</v>
      </c>
      <c r="C15" s="109">
        <v>4279.14</v>
      </c>
      <c r="D15" s="109">
        <v>150</v>
      </c>
      <c r="E15" s="109">
        <v>460.43</v>
      </c>
      <c r="F15" s="115"/>
      <c r="G15" s="109"/>
      <c r="H15" s="109">
        <v>1095</v>
      </c>
      <c r="I15" s="109">
        <v>885</v>
      </c>
      <c r="J15" s="109">
        <f t="shared" si="5"/>
        <v>210</v>
      </c>
      <c r="K15" s="110">
        <f t="shared" si="7"/>
        <v>23.7</v>
      </c>
      <c r="L15" s="110">
        <f t="shared" si="8"/>
        <v>22.4</v>
      </c>
      <c r="M15" s="110">
        <f t="shared" si="9"/>
        <v>25.6</v>
      </c>
      <c r="O15" s="111">
        <v>4184</v>
      </c>
      <c r="P15" s="111">
        <v>3675</v>
      </c>
      <c r="Q15" s="116">
        <v>422</v>
      </c>
      <c r="R15" s="109"/>
    </row>
    <row r="16" ht="20.1" customHeight="1" spans="1:18">
      <c r="A16" s="114" t="s">
        <v>71</v>
      </c>
      <c r="B16" s="109">
        <f t="shared" si="6"/>
        <v>167798.59</v>
      </c>
      <c r="C16" s="109">
        <v>138878.74</v>
      </c>
      <c r="D16" s="109">
        <v>3825</v>
      </c>
      <c r="E16" s="109">
        <v>25094.85</v>
      </c>
      <c r="F16" s="115"/>
      <c r="G16" s="109"/>
      <c r="H16" s="109">
        <v>67304</v>
      </c>
      <c r="I16" s="109">
        <v>64546</v>
      </c>
      <c r="J16" s="109">
        <f t="shared" si="5"/>
        <v>2758</v>
      </c>
      <c r="K16" s="110">
        <f t="shared" si="7"/>
        <v>4.3</v>
      </c>
      <c r="L16" s="110">
        <f t="shared" si="8"/>
        <v>40.1</v>
      </c>
      <c r="M16" s="110">
        <f t="shared" si="9"/>
        <v>48.5</v>
      </c>
      <c r="O16" s="111">
        <v>109008</v>
      </c>
      <c r="P16" s="111">
        <v>96648</v>
      </c>
      <c r="Q16" s="116">
        <v>8672</v>
      </c>
      <c r="R16" s="109"/>
    </row>
    <row r="17" ht="20.1" customHeight="1" spans="1:18">
      <c r="A17" s="114" t="s">
        <v>72</v>
      </c>
      <c r="B17" s="109">
        <f t="shared" si="6"/>
        <v>58448.66</v>
      </c>
      <c r="C17" s="109">
        <v>45483</v>
      </c>
      <c r="D17" s="109">
        <v>7004</v>
      </c>
      <c r="E17" s="109">
        <v>5961.66</v>
      </c>
      <c r="F17" s="115"/>
      <c r="G17" s="109"/>
      <c r="H17" s="109">
        <v>22985</v>
      </c>
      <c r="I17" s="109">
        <v>21376</v>
      </c>
      <c r="J17" s="109">
        <f t="shared" si="5"/>
        <v>1609</v>
      </c>
      <c r="K17" s="110">
        <f t="shared" si="7"/>
        <v>7.5</v>
      </c>
      <c r="L17" s="110">
        <f t="shared" si="8"/>
        <v>39.3</v>
      </c>
      <c r="M17" s="110">
        <f t="shared" si="9"/>
        <v>50.5</v>
      </c>
      <c r="O17" s="111">
        <v>45072</v>
      </c>
      <c r="P17" s="111">
        <v>43077</v>
      </c>
      <c r="Q17" s="116">
        <v>3376</v>
      </c>
      <c r="R17" s="109"/>
    </row>
    <row r="18" ht="20.1" customHeight="1" spans="1:18">
      <c r="A18" s="114" t="s">
        <v>73</v>
      </c>
      <c r="B18" s="109">
        <f t="shared" si="6"/>
        <v>6514.3</v>
      </c>
      <c r="C18" s="109">
        <v>815.53</v>
      </c>
      <c r="D18" s="109">
        <v>5538</v>
      </c>
      <c r="E18" s="109">
        <v>160.77</v>
      </c>
      <c r="F18" s="115"/>
      <c r="G18" s="109"/>
      <c r="H18" s="109">
        <v>338</v>
      </c>
      <c r="I18" s="109">
        <v>97</v>
      </c>
      <c r="J18" s="109">
        <f t="shared" si="5"/>
        <v>241</v>
      </c>
      <c r="K18" s="110">
        <f t="shared" si="7"/>
        <v>248.5</v>
      </c>
      <c r="L18" s="110">
        <f t="shared" si="8"/>
        <v>5.2</v>
      </c>
      <c r="M18" s="110">
        <f t="shared" si="9"/>
        <v>41.4</v>
      </c>
      <c r="O18" s="111">
        <v>6124</v>
      </c>
      <c r="P18" s="111">
        <v>4409</v>
      </c>
      <c r="Q18" s="116">
        <v>687</v>
      </c>
      <c r="R18" s="109"/>
    </row>
    <row r="19" ht="20.1" customHeight="1" spans="1:18">
      <c r="A19" s="114" t="s">
        <v>74</v>
      </c>
      <c r="B19" s="109">
        <f t="shared" si="6"/>
        <v>97299.13</v>
      </c>
      <c r="C19" s="109">
        <v>86701.65</v>
      </c>
      <c r="D19" s="109">
        <v>10061</v>
      </c>
      <c r="E19" s="109">
        <v>536.48</v>
      </c>
      <c r="F19" s="115"/>
      <c r="G19" s="109"/>
      <c r="H19" s="109">
        <v>29283</v>
      </c>
      <c r="I19" s="109">
        <v>61321</v>
      </c>
      <c r="J19" s="109">
        <f t="shared" si="5"/>
        <v>-32038</v>
      </c>
      <c r="K19" s="110">
        <f t="shared" si="7"/>
        <v>-52.2</v>
      </c>
      <c r="L19" s="110">
        <f t="shared" si="8"/>
        <v>30.1</v>
      </c>
      <c r="M19" s="110">
        <f t="shared" si="9"/>
        <v>33.8</v>
      </c>
      <c r="O19" s="111">
        <v>59125</v>
      </c>
      <c r="P19" s="111">
        <v>45182</v>
      </c>
      <c r="Q19" s="116">
        <v>4516</v>
      </c>
      <c r="R19" s="109"/>
    </row>
    <row r="20" ht="20.1" customHeight="1" spans="1:18">
      <c r="A20" s="114" t="s">
        <v>75</v>
      </c>
      <c r="B20" s="109">
        <f t="shared" si="6"/>
        <v>167612.08</v>
      </c>
      <c r="C20" s="109">
        <v>60225.77</v>
      </c>
      <c r="D20" s="109">
        <v>61042</v>
      </c>
      <c r="E20" s="109">
        <v>46344.31</v>
      </c>
      <c r="F20" s="115"/>
      <c r="G20" s="109"/>
      <c r="H20" s="109">
        <v>76211</v>
      </c>
      <c r="I20" s="109">
        <v>94431</v>
      </c>
      <c r="J20" s="109">
        <f t="shared" si="5"/>
        <v>-18220</v>
      </c>
      <c r="K20" s="110">
        <f t="shared" si="7"/>
        <v>-19.3</v>
      </c>
      <c r="L20" s="110">
        <f t="shared" si="8"/>
        <v>45.5</v>
      </c>
      <c r="M20" s="110">
        <f t="shared" si="9"/>
        <v>126.5</v>
      </c>
      <c r="O20" s="111">
        <v>94269</v>
      </c>
      <c r="P20" s="111">
        <v>80470</v>
      </c>
      <c r="Q20" s="116">
        <v>5262</v>
      </c>
      <c r="R20" s="109"/>
    </row>
    <row r="21" ht="18" customHeight="1" spans="1:18">
      <c r="A21" s="114" t="s">
        <v>76</v>
      </c>
      <c r="B21" s="109">
        <f t="shared" si="6"/>
        <v>69934.3</v>
      </c>
      <c r="C21" s="109">
        <v>27039.3</v>
      </c>
      <c r="D21" s="109">
        <v>38860</v>
      </c>
      <c r="E21" s="109">
        <v>4035</v>
      </c>
      <c r="F21" s="115"/>
      <c r="G21" s="109"/>
      <c r="H21" s="109">
        <v>5077</v>
      </c>
      <c r="I21" s="109">
        <v>3595</v>
      </c>
      <c r="J21" s="109">
        <f t="shared" si="5"/>
        <v>1482</v>
      </c>
      <c r="K21" s="110">
        <f t="shared" si="7"/>
        <v>41.2</v>
      </c>
      <c r="L21" s="110">
        <f t="shared" si="8"/>
        <v>7.3</v>
      </c>
      <c r="M21" s="110">
        <f t="shared" si="9"/>
        <v>18.8</v>
      </c>
      <c r="O21" s="111">
        <v>14548</v>
      </c>
      <c r="P21" s="111">
        <v>14285</v>
      </c>
      <c r="Q21" s="116">
        <v>652</v>
      </c>
      <c r="R21" s="109"/>
    </row>
    <row r="22" ht="20.1" customHeight="1" spans="1:18">
      <c r="A22" s="118" t="s">
        <v>77</v>
      </c>
      <c r="B22" s="109">
        <f t="shared" si="6"/>
        <v>1283.58</v>
      </c>
      <c r="C22" s="109">
        <v>1262.58</v>
      </c>
      <c r="D22" s="109">
        <v>21</v>
      </c>
      <c r="E22" s="109">
        <v>0</v>
      </c>
      <c r="F22" s="115"/>
      <c r="G22" s="109"/>
      <c r="H22" s="109">
        <v>421</v>
      </c>
      <c r="I22" s="109">
        <v>120</v>
      </c>
      <c r="J22" s="109">
        <f t="shared" si="5"/>
        <v>301</v>
      </c>
      <c r="K22" s="110">
        <f t="shared" si="7"/>
        <v>250.8</v>
      </c>
      <c r="L22" s="110">
        <f t="shared" si="8"/>
        <v>32.8</v>
      </c>
      <c r="M22" s="110">
        <f t="shared" si="9"/>
        <v>33.3</v>
      </c>
      <c r="O22" s="111">
        <v>34195</v>
      </c>
      <c r="P22" s="111">
        <v>455</v>
      </c>
      <c r="Q22" s="116">
        <v>11238</v>
      </c>
      <c r="R22" s="109"/>
    </row>
    <row r="23" ht="20.1" customHeight="1" spans="1:18">
      <c r="A23" s="114" t="s">
        <v>78</v>
      </c>
      <c r="B23" s="109">
        <f t="shared" si="6"/>
        <v>254.81</v>
      </c>
      <c r="C23" s="109">
        <v>213.81</v>
      </c>
      <c r="D23" s="109">
        <v>11</v>
      </c>
      <c r="E23" s="109">
        <v>30</v>
      </c>
      <c r="F23" s="115"/>
      <c r="G23" s="109"/>
      <c r="H23" s="109">
        <v>515</v>
      </c>
      <c r="I23" s="109">
        <v>318</v>
      </c>
      <c r="J23" s="109">
        <f t="shared" si="5"/>
        <v>197</v>
      </c>
      <c r="K23" s="110">
        <f t="shared" si="7"/>
        <v>61.9</v>
      </c>
      <c r="L23" s="110">
        <f t="shared" si="8"/>
        <v>202.1</v>
      </c>
      <c r="M23" s="110">
        <f t="shared" si="9"/>
        <v>240.9</v>
      </c>
      <c r="O23" s="111">
        <v>654</v>
      </c>
      <c r="P23" s="111">
        <v>654</v>
      </c>
      <c r="Q23" s="109"/>
      <c r="R23" s="109"/>
    </row>
    <row r="24" ht="20.1" customHeight="1" spans="1:18">
      <c r="A24" s="114" t="s">
        <v>79</v>
      </c>
      <c r="B24" s="109"/>
      <c r="C24" s="109"/>
      <c r="D24" s="109"/>
      <c r="E24" s="109">
        <v>0</v>
      </c>
      <c r="F24" s="115"/>
      <c r="G24" s="109"/>
      <c r="H24" s="109"/>
      <c r="I24" s="109"/>
      <c r="J24" s="109">
        <f t="shared" si="5"/>
        <v>0</v>
      </c>
      <c r="K24" s="110">
        <f t="shared" si="7"/>
        <v>0</v>
      </c>
      <c r="L24" s="110">
        <f t="shared" si="8"/>
        <v>0</v>
      </c>
      <c r="M24" s="110">
        <f t="shared" si="9"/>
        <v>0</v>
      </c>
      <c r="O24" s="111"/>
      <c r="P24" s="111"/>
      <c r="Q24" s="119">
        <v>1</v>
      </c>
      <c r="R24" s="109"/>
    </row>
    <row r="25" ht="20.1" customHeight="1" spans="1:18">
      <c r="A25" s="114" t="s">
        <v>80</v>
      </c>
      <c r="B25" s="109"/>
      <c r="C25" s="109"/>
      <c r="D25" s="109"/>
      <c r="E25" s="109">
        <v>0</v>
      </c>
      <c r="F25" s="115"/>
      <c r="G25" s="109"/>
      <c r="H25" s="109"/>
      <c r="I25" s="109"/>
      <c r="J25" s="109">
        <f t="shared" si="5"/>
        <v>0</v>
      </c>
      <c r="K25" s="110">
        <f t="shared" si="7"/>
        <v>0</v>
      </c>
      <c r="L25" s="110">
        <f t="shared" si="8"/>
        <v>0</v>
      </c>
      <c r="M25" s="110">
        <f t="shared" si="9"/>
        <v>0</v>
      </c>
      <c r="O25" s="111"/>
      <c r="P25" s="111"/>
      <c r="Q25" s="109"/>
      <c r="R25" s="109"/>
    </row>
    <row r="26" ht="20.1" customHeight="1" spans="1:18">
      <c r="A26" s="114" t="s">
        <v>81</v>
      </c>
      <c r="B26" s="109">
        <f t="shared" si="6"/>
        <v>17024.75</v>
      </c>
      <c r="C26" s="109">
        <v>3501.75</v>
      </c>
      <c r="D26" s="109">
        <v>13523</v>
      </c>
      <c r="E26" s="109">
        <v>0</v>
      </c>
      <c r="F26" s="115"/>
      <c r="G26" s="109"/>
      <c r="H26" s="109">
        <v>9388</v>
      </c>
      <c r="I26" s="109">
        <v>5745</v>
      </c>
      <c r="J26" s="109">
        <f t="shared" si="5"/>
        <v>3643</v>
      </c>
      <c r="K26" s="110">
        <f t="shared" si="7"/>
        <v>63.4</v>
      </c>
      <c r="L26" s="110">
        <f t="shared" si="8"/>
        <v>55.1</v>
      </c>
      <c r="M26" s="110">
        <f t="shared" si="9"/>
        <v>268.1</v>
      </c>
      <c r="O26" s="111">
        <v>4883</v>
      </c>
      <c r="P26" s="111">
        <v>4872</v>
      </c>
      <c r="Q26" s="93">
        <v>129</v>
      </c>
      <c r="R26" s="109"/>
    </row>
    <row r="27" ht="20.1" customHeight="1" spans="1:18">
      <c r="A27" s="114" t="s">
        <v>82</v>
      </c>
      <c r="B27" s="109">
        <f t="shared" si="6"/>
        <v>33859.56</v>
      </c>
      <c r="C27" s="109">
        <v>31403.56</v>
      </c>
      <c r="D27" s="109">
        <v>2456</v>
      </c>
      <c r="E27" s="109">
        <v>0</v>
      </c>
      <c r="F27" s="115"/>
      <c r="G27" s="109"/>
      <c r="H27" s="109">
        <v>13251</v>
      </c>
      <c r="I27" s="109">
        <v>14463</v>
      </c>
      <c r="J27" s="109">
        <f t="shared" ref="J27:J38" si="10">H27-I27</f>
        <v>-1212</v>
      </c>
      <c r="K27" s="110">
        <f t="shared" ref="K27:K41" si="11">IF(H27*I27=0,,ROUND(J27/I27*100,1))</f>
        <v>-8.4</v>
      </c>
      <c r="L27" s="110">
        <f t="shared" si="8"/>
        <v>39.1</v>
      </c>
      <c r="M27" s="110">
        <f t="shared" si="9"/>
        <v>42.2</v>
      </c>
      <c r="O27" s="111">
        <v>26011</v>
      </c>
      <c r="P27" s="111">
        <v>23521</v>
      </c>
      <c r="Q27" s="117">
        <v>3901</v>
      </c>
      <c r="R27" s="109"/>
    </row>
    <row r="28" ht="20.1" customHeight="1" spans="1:18">
      <c r="A28" s="114" t="s">
        <v>83</v>
      </c>
      <c r="B28" s="109">
        <f t="shared" si="6"/>
        <v>791.5</v>
      </c>
      <c r="C28" s="109">
        <v>160.5</v>
      </c>
      <c r="D28" s="109">
        <v>631</v>
      </c>
      <c r="E28" s="109">
        <v>0</v>
      </c>
      <c r="F28" s="115"/>
      <c r="G28" s="109"/>
      <c r="H28" s="109">
        <v>240</v>
      </c>
      <c r="I28" s="109"/>
      <c r="J28" s="109">
        <f t="shared" si="10"/>
        <v>240</v>
      </c>
      <c r="K28" s="110">
        <f t="shared" si="11"/>
        <v>0</v>
      </c>
      <c r="L28" s="110">
        <f t="shared" si="8"/>
        <v>30.3</v>
      </c>
      <c r="M28" s="110">
        <f t="shared" si="9"/>
        <v>149.5</v>
      </c>
      <c r="O28" s="111">
        <v>506</v>
      </c>
      <c r="P28" s="111">
        <v>506</v>
      </c>
      <c r="Q28" s="109"/>
      <c r="R28" s="109"/>
    </row>
    <row r="29" ht="20.1" customHeight="1" spans="1:18">
      <c r="A29" s="114" t="s">
        <v>84</v>
      </c>
      <c r="B29" s="109">
        <f t="shared" si="6"/>
        <v>4656.62</v>
      </c>
      <c r="C29" s="109">
        <v>4396.11</v>
      </c>
      <c r="D29" s="109">
        <v>43</v>
      </c>
      <c r="E29" s="109">
        <v>217.51</v>
      </c>
      <c r="F29" s="115"/>
      <c r="G29" s="109"/>
      <c r="H29" s="109">
        <v>1288</v>
      </c>
      <c r="I29" s="109">
        <v>1457</v>
      </c>
      <c r="J29" s="109">
        <f t="shared" si="10"/>
        <v>-169</v>
      </c>
      <c r="K29" s="110">
        <f t="shared" si="11"/>
        <v>-11.6</v>
      </c>
      <c r="L29" s="110">
        <f t="shared" si="8"/>
        <v>27.7</v>
      </c>
      <c r="M29" s="110">
        <f t="shared" si="9"/>
        <v>29.3</v>
      </c>
      <c r="O29" s="111">
        <v>4783</v>
      </c>
      <c r="P29" s="111">
        <v>3821</v>
      </c>
      <c r="Q29" s="116">
        <v>392</v>
      </c>
      <c r="R29" s="109"/>
    </row>
    <row r="30" ht="20.1" customHeight="1" spans="1:18">
      <c r="A30" s="114" t="s">
        <v>61</v>
      </c>
      <c r="B30" s="109">
        <f t="shared" si="6"/>
        <v>7968</v>
      </c>
      <c r="C30" s="109">
        <v>7968</v>
      </c>
      <c r="D30" s="109"/>
      <c r="E30" s="109">
        <v>0</v>
      </c>
      <c r="F30" s="115"/>
      <c r="G30" s="109"/>
      <c r="H30" s="109"/>
      <c r="I30" s="109"/>
      <c r="J30" s="109">
        <f t="shared" si="10"/>
        <v>0</v>
      </c>
      <c r="K30" s="110">
        <f t="shared" si="11"/>
        <v>0</v>
      </c>
      <c r="L30" s="110">
        <f t="shared" si="8"/>
        <v>0</v>
      </c>
      <c r="M30" s="110">
        <f t="shared" si="9"/>
        <v>0</v>
      </c>
      <c r="O30" s="111"/>
      <c r="P30" s="111"/>
      <c r="Q30" s="109"/>
      <c r="R30" s="109"/>
    </row>
    <row r="31" ht="21" customHeight="1" spans="1:18">
      <c r="A31" s="114" t="s">
        <v>85</v>
      </c>
      <c r="B31" s="109">
        <f t="shared" si="6"/>
        <v>123816</v>
      </c>
      <c r="C31" s="109">
        <v>44983</v>
      </c>
      <c r="D31" s="109">
        <v>78833</v>
      </c>
      <c r="E31" s="109">
        <v>0</v>
      </c>
      <c r="F31" s="115"/>
      <c r="G31" s="109"/>
      <c r="H31" s="109">
        <v>367</v>
      </c>
      <c r="I31" s="109">
        <v>54</v>
      </c>
      <c r="J31" s="109">
        <f t="shared" si="10"/>
        <v>313</v>
      </c>
      <c r="K31" s="110">
        <f t="shared" si="11"/>
        <v>579.6</v>
      </c>
      <c r="L31" s="110">
        <f t="shared" si="8"/>
        <v>0.3</v>
      </c>
      <c r="M31" s="110">
        <f t="shared" si="9"/>
        <v>0.8</v>
      </c>
      <c r="O31" s="111">
        <v>1381</v>
      </c>
      <c r="P31" s="111">
        <v>1246</v>
      </c>
      <c r="Q31" s="116">
        <v>14</v>
      </c>
      <c r="R31" s="109"/>
    </row>
    <row r="32" s="93" customFormat="1" ht="20.1" customHeight="1" spans="1:18">
      <c r="A32" s="114" t="s">
        <v>86</v>
      </c>
      <c r="B32" s="109">
        <f t="shared" si="6"/>
        <v>0</v>
      </c>
      <c r="C32" s="109"/>
      <c r="D32" s="109"/>
      <c r="E32" s="109">
        <v>0</v>
      </c>
      <c r="F32" s="115"/>
      <c r="G32" s="109"/>
      <c r="H32" s="109"/>
      <c r="I32" s="109"/>
      <c r="J32" s="109">
        <f t="shared" si="10"/>
        <v>0</v>
      </c>
      <c r="K32" s="110">
        <f t="shared" si="11"/>
        <v>0</v>
      </c>
      <c r="L32" s="110">
        <f t="shared" si="8"/>
        <v>0</v>
      </c>
      <c r="M32" s="110">
        <f t="shared" si="9"/>
        <v>0</v>
      </c>
      <c r="O32" s="120"/>
      <c r="P32" s="120"/>
      <c r="Q32" s="109"/>
      <c r="R32" s="109"/>
    </row>
    <row r="33" s="93" customFormat="1" ht="20.1" customHeight="1" spans="1:18">
      <c r="A33" s="114" t="s">
        <v>87</v>
      </c>
      <c r="B33" s="109">
        <f t="shared" si="6"/>
        <v>46156</v>
      </c>
      <c r="C33" s="109">
        <v>46156</v>
      </c>
      <c r="D33" s="109"/>
      <c r="E33" s="109"/>
      <c r="F33" s="115"/>
      <c r="G33" s="109"/>
      <c r="H33" s="109">
        <v>2012</v>
      </c>
      <c r="I33" s="109">
        <v>2110</v>
      </c>
      <c r="J33" s="109">
        <f t="shared" si="10"/>
        <v>-98</v>
      </c>
      <c r="K33" s="110">
        <f t="shared" si="11"/>
        <v>-4.6</v>
      </c>
      <c r="L33" s="110">
        <f t="shared" si="8"/>
        <v>4.4</v>
      </c>
      <c r="M33" s="110">
        <f t="shared" si="9"/>
        <v>4.4</v>
      </c>
      <c r="O33" s="120">
        <v>29407</v>
      </c>
      <c r="P33" s="120">
        <v>29405</v>
      </c>
      <c r="Q33" s="121">
        <v>10253</v>
      </c>
      <c r="R33" s="109"/>
    </row>
    <row r="34" s="93" customFormat="1" ht="20.1" customHeight="1" spans="1:18">
      <c r="A34" s="114" t="s">
        <v>88</v>
      </c>
      <c r="B34" s="109">
        <f t="shared" si="6"/>
        <v>100</v>
      </c>
      <c r="C34" s="109">
        <v>100</v>
      </c>
      <c r="D34" s="109"/>
      <c r="E34" s="109"/>
      <c r="F34" s="115"/>
      <c r="G34" s="109"/>
      <c r="H34" s="109">
        <v>45</v>
      </c>
      <c r="I34" s="109">
        <v>110</v>
      </c>
      <c r="J34" s="109">
        <f t="shared" si="10"/>
        <v>-65</v>
      </c>
      <c r="K34" s="110">
        <f t="shared" si="11"/>
        <v>-59.1</v>
      </c>
      <c r="L34" s="110">
        <f t="shared" si="8"/>
        <v>45</v>
      </c>
      <c r="M34" s="110">
        <f t="shared" si="9"/>
        <v>45</v>
      </c>
      <c r="O34" s="120">
        <v>51</v>
      </c>
      <c r="P34" s="120">
        <v>51</v>
      </c>
      <c r="Q34" s="121">
        <v>5</v>
      </c>
      <c r="R34" s="109"/>
    </row>
    <row r="35" ht="20.1" customHeight="1" spans="1:18">
      <c r="A35" s="113" t="s">
        <v>89</v>
      </c>
      <c r="B35" s="109">
        <f t="shared" si="6"/>
        <v>104836</v>
      </c>
      <c r="C35" s="109">
        <v>104836</v>
      </c>
      <c r="D35" s="109"/>
      <c r="E35" s="109"/>
      <c r="F35" s="115"/>
      <c r="G35" s="109"/>
      <c r="H35" s="109">
        <v>75483</v>
      </c>
      <c r="I35" s="122">
        <v>52733</v>
      </c>
      <c r="J35" s="109">
        <f t="shared" si="10"/>
        <v>22750</v>
      </c>
      <c r="K35" s="110">
        <f t="shared" si="11"/>
        <v>43.1</v>
      </c>
      <c r="L35" s="110">
        <f t="shared" si="8"/>
        <v>72</v>
      </c>
      <c r="M35" s="110">
        <f t="shared" si="9"/>
        <v>72</v>
      </c>
      <c r="O35" s="111">
        <v>142320</v>
      </c>
      <c r="P35" s="111">
        <v>127434</v>
      </c>
      <c r="Q35" s="116">
        <v>44631</v>
      </c>
      <c r="R35" s="109"/>
    </row>
    <row r="36" ht="30" customHeight="1" spans="1:18">
      <c r="A36" s="123" t="s">
        <v>90</v>
      </c>
      <c r="B36" s="109">
        <f t="shared" si="6"/>
        <v>39307</v>
      </c>
      <c r="C36" s="109">
        <v>39307</v>
      </c>
      <c r="D36" s="109"/>
      <c r="E36" s="109"/>
      <c r="F36" s="115"/>
      <c r="G36" s="109"/>
      <c r="H36" s="109">
        <v>4673</v>
      </c>
      <c r="I36" s="122">
        <v>5355</v>
      </c>
      <c r="J36" s="109">
        <f t="shared" si="10"/>
        <v>-682</v>
      </c>
      <c r="K36" s="110">
        <f t="shared" si="11"/>
        <v>-12.7</v>
      </c>
      <c r="L36" s="110">
        <f t="shared" si="8"/>
        <v>11.9</v>
      </c>
      <c r="M36" s="110">
        <f t="shared" si="9"/>
        <v>11.9</v>
      </c>
      <c r="O36" s="111">
        <v>55359</v>
      </c>
      <c r="P36" s="111">
        <v>40827</v>
      </c>
      <c r="Q36" s="116">
        <v>13841</v>
      </c>
      <c r="R36" s="109"/>
    </row>
    <row r="37" ht="20.1" customHeight="1" spans="1:18">
      <c r="A37" s="114" t="s">
        <v>91</v>
      </c>
      <c r="B37" s="109">
        <f t="shared" si="6"/>
        <v>2000</v>
      </c>
      <c r="C37" s="109">
        <v>2000</v>
      </c>
      <c r="D37" s="109"/>
      <c r="E37" s="109"/>
      <c r="F37" s="115"/>
      <c r="G37" s="109"/>
      <c r="H37" s="124">
        <v>339</v>
      </c>
      <c r="I37" s="124">
        <v>2312</v>
      </c>
      <c r="J37" s="109">
        <f t="shared" si="10"/>
        <v>-1973</v>
      </c>
      <c r="K37" s="110">
        <f t="shared" si="11"/>
        <v>-85.3</v>
      </c>
      <c r="L37" s="110">
        <f t="shared" si="8"/>
        <v>17</v>
      </c>
      <c r="M37" s="110">
        <f t="shared" si="9"/>
        <v>17</v>
      </c>
      <c r="O37" s="111">
        <v>3292</v>
      </c>
      <c r="P37" s="111">
        <v>3115</v>
      </c>
      <c r="Q37" s="109"/>
      <c r="R37" s="109"/>
    </row>
    <row r="38" ht="20.1" customHeight="1" spans="1:18">
      <c r="A38" s="114" t="s">
        <v>92</v>
      </c>
      <c r="B38" s="109">
        <f t="shared" si="6"/>
        <v>1200</v>
      </c>
      <c r="C38" s="109">
        <v>1200</v>
      </c>
      <c r="D38" s="109"/>
      <c r="E38" s="109"/>
      <c r="F38" s="115"/>
      <c r="G38" s="109"/>
      <c r="H38" s="124">
        <v>441</v>
      </c>
      <c r="I38" s="124">
        <v>300</v>
      </c>
      <c r="J38" s="109">
        <f t="shared" si="10"/>
        <v>141</v>
      </c>
      <c r="K38" s="110">
        <f t="shared" si="11"/>
        <v>47</v>
      </c>
      <c r="L38" s="110">
        <f t="shared" si="8"/>
        <v>36.8</v>
      </c>
      <c r="M38" s="110">
        <f t="shared" si="9"/>
        <v>36.8</v>
      </c>
      <c r="O38" s="111">
        <v>967</v>
      </c>
      <c r="P38" s="111">
        <v>967</v>
      </c>
      <c r="Q38" s="109"/>
      <c r="R38" s="109"/>
    </row>
    <row r="39" ht="20.1" customHeight="1" spans="1:18">
      <c r="A39" s="114" t="s">
        <v>93</v>
      </c>
      <c r="B39" s="109"/>
      <c r="C39" s="109"/>
      <c r="D39" s="109"/>
      <c r="E39" s="109"/>
      <c r="F39" s="115"/>
      <c r="G39" s="109"/>
      <c r="H39" s="109"/>
      <c r="I39" s="109">
        <v>31002</v>
      </c>
      <c r="J39" s="109"/>
      <c r="K39" s="110"/>
      <c r="L39" s="110"/>
      <c r="M39" s="110"/>
      <c r="O39" s="111"/>
      <c r="P39" s="111"/>
      <c r="Q39" s="109"/>
      <c r="R39" s="109"/>
    </row>
    <row r="40" ht="20.1" customHeight="1" spans="1:18">
      <c r="A40" s="114" t="s">
        <v>94</v>
      </c>
      <c r="B40" s="109"/>
      <c r="C40" s="109"/>
      <c r="D40" s="109"/>
      <c r="E40" s="109"/>
      <c r="F40" s="115"/>
      <c r="G40" s="109"/>
      <c r="H40" s="109">
        <v>30203</v>
      </c>
      <c r="I40" s="109">
        <v>10115</v>
      </c>
      <c r="J40" s="109"/>
      <c r="K40" s="110"/>
      <c r="L40" s="110"/>
      <c r="M40" s="110"/>
      <c r="O40" s="111"/>
      <c r="P40" s="111"/>
      <c r="Q40" s="109"/>
      <c r="R40" s="109"/>
    </row>
    <row r="41" ht="20.1" customHeight="1" spans="1:18">
      <c r="A41" s="114" t="s">
        <v>86</v>
      </c>
      <c r="B41" s="109">
        <f>SUM(C41,G41,F41,E41,D41)</f>
        <v>0</v>
      </c>
      <c r="C41" s="109"/>
      <c r="D41" s="109"/>
      <c r="E41" s="109"/>
      <c r="F41" s="115"/>
      <c r="G41" s="109"/>
      <c r="H41" s="109"/>
      <c r="I41" s="109"/>
      <c r="J41" s="109">
        <f>H41-I41</f>
        <v>0</v>
      </c>
      <c r="K41" s="110">
        <f>IF(H41*I41=0,,ROUND(J41/I41*100,1))</f>
        <v>0</v>
      </c>
      <c r="L41" s="110">
        <f>IF(B41=0,,ROUND(H41/B41*100,1))</f>
        <v>0</v>
      </c>
      <c r="M41" s="110">
        <f>IF(C41=0,,ROUND(H41/C41*100,1))</f>
        <v>0</v>
      </c>
      <c r="O41" s="111"/>
      <c r="P41" s="111"/>
      <c r="Q41" s="109"/>
      <c r="R41" s="109"/>
    </row>
    <row r="42" ht="20.1" customHeight="1" spans="1:18">
      <c r="A42" s="114" t="s">
        <v>87</v>
      </c>
      <c r="B42" s="109">
        <f>SUM(C42,G42,F42,E42,D42)</f>
        <v>62025</v>
      </c>
      <c r="C42" s="109">
        <v>62025</v>
      </c>
      <c r="D42" s="109"/>
      <c r="E42" s="109"/>
      <c r="F42" s="115"/>
      <c r="G42" s="109"/>
      <c r="H42" s="122">
        <v>5267</v>
      </c>
      <c r="I42" s="122">
        <v>1072</v>
      </c>
      <c r="J42" s="109">
        <f>H42-I42</f>
        <v>4195</v>
      </c>
      <c r="K42" s="110">
        <f>IF(H42*I42=0,,ROUND(J42/I42*100,1))</f>
        <v>391.3</v>
      </c>
      <c r="L42" s="110">
        <f>IF(B42=0,,ROUND(H42/B42*100,1))</f>
        <v>8.5</v>
      </c>
      <c r="M42" s="110">
        <f>IF(C42=0,,ROUND(H42/C42*100,1))</f>
        <v>8.5</v>
      </c>
      <c r="O42" s="111">
        <v>20734</v>
      </c>
      <c r="P42" s="111">
        <v>20734</v>
      </c>
      <c r="Q42" s="116">
        <v>5553</v>
      </c>
      <c r="R42" s="109"/>
    </row>
    <row r="43" ht="20.1" customHeight="1" spans="1:18">
      <c r="A43" s="114" t="s">
        <v>88</v>
      </c>
      <c r="B43" s="109">
        <f>SUM(C43,G43,F43,E43,D43)</f>
        <v>304</v>
      </c>
      <c r="C43" s="109">
        <v>304</v>
      </c>
      <c r="D43" s="109"/>
      <c r="E43" s="109"/>
      <c r="F43" s="115"/>
      <c r="G43" s="109"/>
      <c r="H43" s="109">
        <v>44</v>
      </c>
      <c r="I43" s="109">
        <v>168</v>
      </c>
      <c r="J43" s="109">
        <f>H43-I43</f>
        <v>-124</v>
      </c>
      <c r="K43" s="110">
        <f>IF(H43*I43=0,,ROUND(J43/I43*100,1))</f>
        <v>-73.8</v>
      </c>
      <c r="L43" s="110">
        <f>IF(B43=0,,ROUND(H43/B43*100,1))</f>
        <v>14.5</v>
      </c>
      <c r="M43" s="110">
        <f>IF(C43=0,,ROUND(H43/C43*100,1))</f>
        <v>14.5</v>
      </c>
      <c r="O43" s="111">
        <v>133</v>
      </c>
      <c r="P43" s="111">
        <v>133</v>
      </c>
      <c r="Q43" s="117">
        <v>30</v>
      </c>
      <c r="R43" s="109"/>
    </row>
  </sheetData>
  <mergeCells count="20">
    <mergeCell ref="A1:L1"/>
    <mergeCell ref="B5:G5"/>
    <mergeCell ref="J5:K5"/>
    <mergeCell ref="O5:P5"/>
    <mergeCell ref="Q5:R5"/>
    <mergeCell ref="J6:K6"/>
    <mergeCell ref="A5:A7"/>
    <mergeCell ref="B6:B7"/>
    <mergeCell ref="D6:D7"/>
    <mergeCell ref="E6:E7"/>
    <mergeCell ref="F6:F7"/>
    <mergeCell ref="G6:G7"/>
    <mergeCell ref="H6:H7"/>
    <mergeCell ref="I6:I7"/>
    <mergeCell ref="L5:L7"/>
    <mergeCell ref="M5:M7"/>
    <mergeCell ref="O6:O7"/>
    <mergeCell ref="P6:P7"/>
    <mergeCell ref="Q6:Q7"/>
    <mergeCell ref="R6:R7"/>
  </mergeCells>
  <dataValidations count="1">
    <dataValidation type="decimal" operator="between" allowBlank="1" showInputMessage="1" showErrorMessage="1" sqref="H31">
      <formula1>-99999999999999</formula1>
      <formula2>99999999999999</formula2>
    </dataValidation>
  </dataValidations>
  <pageMargins left="0.708661417322835" right="0.708661417322835" top="0.748031496062992" bottom="0.748031496062992" header="0.31496062992126" footer="0.31496062992126"/>
  <pageSetup paperSize="12" scale="62" orientation="landscape" horizontalDpi="200" verticalDpi="2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9"/>
  <sheetViews>
    <sheetView workbookViewId="0">
      <selection activeCell="A1" sqref="A1:E1"/>
    </sheetView>
  </sheetViews>
  <sheetFormatPr defaultColWidth="12.125" defaultRowHeight="13.5"/>
  <cols>
    <col min="1" max="1" width="40.625" style="70" customWidth="1"/>
    <col min="2" max="2" width="25.625" style="71" customWidth="1"/>
    <col min="3" max="3" width="25.625" style="72" customWidth="1"/>
    <col min="4" max="5" width="25.625" style="70" customWidth="1"/>
    <col min="6" max="251" width="12.125" style="70"/>
    <col min="252" max="252" width="16.375" style="70" customWidth="1"/>
    <col min="253" max="253" width="43" style="70" customWidth="1"/>
    <col min="254" max="254" width="26.375" style="70" customWidth="1"/>
    <col min="255" max="507" width="12.125" style="70"/>
    <col min="508" max="508" width="16.375" style="70" customWidth="1"/>
    <col min="509" max="509" width="43" style="70" customWidth="1"/>
    <col min="510" max="510" width="26.375" style="70" customWidth="1"/>
    <col min="511" max="763" width="12.125" style="70"/>
    <col min="764" max="764" width="16.375" style="70" customWidth="1"/>
    <col min="765" max="765" width="43" style="70" customWidth="1"/>
    <col min="766" max="766" width="26.375" style="70" customWidth="1"/>
    <col min="767" max="1019" width="12.125" style="70"/>
    <col min="1020" max="1020" width="16.375" style="70" customWidth="1"/>
    <col min="1021" max="1021" width="43" style="70" customWidth="1"/>
    <col min="1022" max="1022" width="26.375" style="70" customWidth="1"/>
    <col min="1023" max="1275" width="12.125" style="70"/>
    <col min="1276" max="1276" width="16.375" style="70" customWidth="1"/>
    <col min="1277" max="1277" width="43" style="70" customWidth="1"/>
    <col min="1278" max="1278" width="26.375" style="70" customWidth="1"/>
    <col min="1279" max="1531" width="12.125" style="70"/>
    <col min="1532" max="1532" width="16.375" style="70" customWidth="1"/>
    <col min="1533" max="1533" width="43" style="70" customWidth="1"/>
    <col min="1534" max="1534" width="26.375" style="70" customWidth="1"/>
    <col min="1535" max="1787" width="12.125" style="70"/>
    <col min="1788" max="1788" width="16.375" style="70" customWidth="1"/>
    <col min="1789" max="1789" width="43" style="70" customWidth="1"/>
    <col min="1790" max="1790" width="26.375" style="70" customWidth="1"/>
    <col min="1791" max="2043" width="12.125" style="70"/>
    <col min="2044" max="2044" width="16.375" style="70" customWidth="1"/>
    <col min="2045" max="2045" width="43" style="70" customWidth="1"/>
    <col min="2046" max="2046" width="26.375" style="70" customWidth="1"/>
    <col min="2047" max="2299" width="12.125" style="70"/>
    <col min="2300" max="2300" width="16.375" style="70" customWidth="1"/>
    <col min="2301" max="2301" width="43" style="70" customWidth="1"/>
    <col min="2302" max="2302" width="26.375" style="70" customWidth="1"/>
    <col min="2303" max="2555" width="12.125" style="70"/>
    <col min="2556" max="2556" width="16.375" style="70" customWidth="1"/>
    <col min="2557" max="2557" width="43" style="70" customWidth="1"/>
    <col min="2558" max="2558" width="26.375" style="70" customWidth="1"/>
    <col min="2559" max="2811" width="12.125" style="70"/>
    <col min="2812" max="2812" width="16.375" style="70" customWidth="1"/>
    <col min="2813" max="2813" width="43" style="70" customWidth="1"/>
    <col min="2814" max="2814" width="26.375" style="70" customWidth="1"/>
    <col min="2815" max="3067" width="12.125" style="70"/>
    <col min="3068" max="3068" width="16.375" style="70" customWidth="1"/>
    <col min="3069" max="3069" width="43" style="70" customWidth="1"/>
    <col min="3070" max="3070" width="26.375" style="70" customWidth="1"/>
    <col min="3071" max="3323" width="12.125" style="70"/>
    <col min="3324" max="3324" width="16.375" style="70" customWidth="1"/>
    <col min="3325" max="3325" width="43" style="70" customWidth="1"/>
    <col min="3326" max="3326" width="26.375" style="70" customWidth="1"/>
    <col min="3327" max="3579" width="12.125" style="70"/>
    <col min="3580" max="3580" width="16.375" style="70" customWidth="1"/>
    <col min="3581" max="3581" width="43" style="70" customWidth="1"/>
    <col min="3582" max="3582" width="26.375" style="70" customWidth="1"/>
    <col min="3583" max="3835" width="12.125" style="70"/>
    <col min="3836" max="3836" width="16.375" style="70" customWidth="1"/>
    <col min="3837" max="3837" width="43" style="70" customWidth="1"/>
    <col min="3838" max="3838" width="26.375" style="70" customWidth="1"/>
    <col min="3839" max="4091" width="12.125" style="70"/>
    <col min="4092" max="4092" width="16.375" style="70" customWidth="1"/>
    <col min="4093" max="4093" width="43" style="70" customWidth="1"/>
    <col min="4094" max="4094" width="26.375" style="70" customWidth="1"/>
    <col min="4095" max="4347" width="12.125" style="70"/>
    <col min="4348" max="4348" width="16.375" style="70" customWidth="1"/>
    <col min="4349" max="4349" width="43" style="70" customWidth="1"/>
    <col min="4350" max="4350" width="26.375" style="70" customWidth="1"/>
    <col min="4351" max="4603" width="12.125" style="70"/>
    <col min="4604" max="4604" width="16.375" style="70" customWidth="1"/>
    <col min="4605" max="4605" width="43" style="70" customWidth="1"/>
    <col min="4606" max="4606" width="26.375" style="70" customWidth="1"/>
    <col min="4607" max="4859" width="12.125" style="70"/>
    <col min="4860" max="4860" width="16.375" style="70" customWidth="1"/>
    <col min="4861" max="4861" width="43" style="70" customWidth="1"/>
    <col min="4862" max="4862" width="26.375" style="70" customWidth="1"/>
    <col min="4863" max="5115" width="12.125" style="70"/>
    <col min="5116" max="5116" width="16.375" style="70" customWidth="1"/>
    <col min="5117" max="5117" width="43" style="70" customWidth="1"/>
    <col min="5118" max="5118" width="26.375" style="70" customWidth="1"/>
    <col min="5119" max="5371" width="12.125" style="70"/>
    <col min="5372" max="5372" width="16.375" style="70" customWidth="1"/>
    <col min="5373" max="5373" width="43" style="70" customWidth="1"/>
    <col min="5374" max="5374" width="26.375" style="70" customWidth="1"/>
    <col min="5375" max="5627" width="12.125" style="70"/>
    <col min="5628" max="5628" width="16.375" style="70" customWidth="1"/>
    <col min="5629" max="5629" width="43" style="70" customWidth="1"/>
    <col min="5630" max="5630" width="26.375" style="70" customWidth="1"/>
    <col min="5631" max="5883" width="12.125" style="70"/>
    <col min="5884" max="5884" width="16.375" style="70" customWidth="1"/>
    <col min="5885" max="5885" width="43" style="70" customWidth="1"/>
    <col min="5886" max="5886" width="26.375" style="70" customWidth="1"/>
    <col min="5887" max="6139" width="12.125" style="70"/>
    <col min="6140" max="6140" width="16.375" style="70" customWidth="1"/>
    <col min="6141" max="6141" width="43" style="70" customWidth="1"/>
    <col min="6142" max="6142" width="26.375" style="70" customWidth="1"/>
    <col min="6143" max="6395" width="12.125" style="70"/>
    <col min="6396" max="6396" width="16.375" style="70" customWidth="1"/>
    <col min="6397" max="6397" width="43" style="70" customWidth="1"/>
    <col min="6398" max="6398" width="26.375" style="70" customWidth="1"/>
    <col min="6399" max="6651" width="12.125" style="70"/>
    <col min="6652" max="6652" width="16.375" style="70" customWidth="1"/>
    <col min="6653" max="6653" width="43" style="70" customWidth="1"/>
    <col min="6654" max="6654" width="26.375" style="70" customWidth="1"/>
    <col min="6655" max="6907" width="12.125" style="70"/>
    <col min="6908" max="6908" width="16.375" style="70" customWidth="1"/>
    <col min="6909" max="6909" width="43" style="70" customWidth="1"/>
    <col min="6910" max="6910" width="26.375" style="70" customWidth="1"/>
    <col min="6911" max="7163" width="12.125" style="70"/>
    <col min="7164" max="7164" width="16.375" style="70" customWidth="1"/>
    <col min="7165" max="7165" width="43" style="70" customWidth="1"/>
    <col min="7166" max="7166" width="26.375" style="70" customWidth="1"/>
    <col min="7167" max="7419" width="12.125" style="70"/>
    <col min="7420" max="7420" width="16.375" style="70" customWidth="1"/>
    <col min="7421" max="7421" width="43" style="70" customWidth="1"/>
    <col min="7422" max="7422" width="26.375" style="70" customWidth="1"/>
    <col min="7423" max="7675" width="12.125" style="70"/>
    <col min="7676" max="7676" width="16.375" style="70" customWidth="1"/>
    <col min="7677" max="7677" width="43" style="70" customWidth="1"/>
    <col min="7678" max="7678" width="26.375" style="70" customWidth="1"/>
    <col min="7679" max="7931" width="12.125" style="70"/>
    <col min="7932" max="7932" width="16.375" style="70" customWidth="1"/>
    <col min="7933" max="7933" width="43" style="70" customWidth="1"/>
    <col min="7934" max="7934" width="26.375" style="70" customWidth="1"/>
    <col min="7935" max="8187" width="12.125" style="70"/>
    <col min="8188" max="8188" width="16.375" style="70" customWidth="1"/>
    <col min="8189" max="8189" width="43" style="70" customWidth="1"/>
    <col min="8190" max="8190" width="26.375" style="70" customWidth="1"/>
    <col min="8191" max="8443" width="12.125" style="70"/>
    <col min="8444" max="8444" width="16.375" style="70" customWidth="1"/>
    <col min="8445" max="8445" width="43" style="70" customWidth="1"/>
    <col min="8446" max="8446" width="26.375" style="70" customWidth="1"/>
    <col min="8447" max="8699" width="12.125" style="70"/>
    <col min="8700" max="8700" width="16.375" style="70" customWidth="1"/>
    <col min="8701" max="8701" width="43" style="70" customWidth="1"/>
    <col min="8702" max="8702" width="26.375" style="70" customWidth="1"/>
    <col min="8703" max="8955" width="12.125" style="70"/>
    <col min="8956" max="8956" width="16.375" style="70" customWidth="1"/>
    <col min="8957" max="8957" width="43" style="70" customWidth="1"/>
    <col min="8958" max="8958" width="26.375" style="70" customWidth="1"/>
    <col min="8959" max="9211" width="12.125" style="70"/>
    <col min="9212" max="9212" width="16.375" style="70" customWidth="1"/>
    <col min="9213" max="9213" width="43" style="70" customWidth="1"/>
    <col min="9214" max="9214" width="26.375" style="70" customWidth="1"/>
    <col min="9215" max="9467" width="12.125" style="70"/>
    <col min="9468" max="9468" width="16.375" style="70" customWidth="1"/>
    <col min="9469" max="9469" width="43" style="70" customWidth="1"/>
    <col min="9470" max="9470" width="26.375" style="70" customWidth="1"/>
    <col min="9471" max="9723" width="12.125" style="70"/>
    <col min="9724" max="9724" width="16.375" style="70" customWidth="1"/>
    <col min="9725" max="9725" width="43" style="70" customWidth="1"/>
    <col min="9726" max="9726" width="26.375" style="70" customWidth="1"/>
    <col min="9727" max="9979" width="12.125" style="70"/>
    <col min="9980" max="9980" width="16.375" style="70" customWidth="1"/>
    <col min="9981" max="9981" width="43" style="70" customWidth="1"/>
    <col min="9982" max="9982" width="26.375" style="70" customWidth="1"/>
    <col min="9983" max="10235" width="12.125" style="70"/>
    <col min="10236" max="10236" width="16.375" style="70" customWidth="1"/>
    <col min="10237" max="10237" width="43" style="70" customWidth="1"/>
    <col min="10238" max="10238" width="26.375" style="70" customWidth="1"/>
    <col min="10239" max="10491" width="12.125" style="70"/>
    <col min="10492" max="10492" width="16.375" style="70" customWidth="1"/>
    <col min="10493" max="10493" width="43" style="70" customWidth="1"/>
    <col min="10494" max="10494" width="26.375" style="70" customWidth="1"/>
    <col min="10495" max="10747" width="12.125" style="70"/>
    <col min="10748" max="10748" width="16.375" style="70" customWidth="1"/>
    <col min="10749" max="10749" width="43" style="70" customWidth="1"/>
    <col min="10750" max="10750" width="26.375" style="70" customWidth="1"/>
    <col min="10751" max="11003" width="12.125" style="70"/>
    <col min="11004" max="11004" width="16.375" style="70" customWidth="1"/>
    <col min="11005" max="11005" width="43" style="70" customWidth="1"/>
    <col min="11006" max="11006" width="26.375" style="70" customWidth="1"/>
    <col min="11007" max="11259" width="12.125" style="70"/>
    <col min="11260" max="11260" width="16.375" style="70" customWidth="1"/>
    <col min="11261" max="11261" width="43" style="70" customWidth="1"/>
    <col min="11262" max="11262" width="26.375" style="70" customWidth="1"/>
    <col min="11263" max="11515" width="12.125" style="70"/>
    <col min="11516" max="11516" width="16.375" style="70" customWidth="1"/>
    <col min="11517" max="11517" width="43" style="70" customWidth="1"/>
    <col min="11518" max="11518" width="26.375" style="70" customWidth="1"/>
    <col min="11519" max="11771" width="12.125" style="70"/>
    <col min="11772" max="11772" width="16.375" style="70" customWidth="1"/>
    <col min="11773" max="11773" width="43" style="70" customWidth="1"/>
    <col min="11774" max="11774" width="26.375" style="70" customWidth="1"/>
    <col min="11775" max="12027" width="12.125" style="70"/>
    <col min="12028" max="12028" width="16.375" style="70" customWidth="1"/>
    <col min="12029" max="12029" width="43" style="70" customWidth="1"/>
    <col min="12030" max="12030" width="26.375" style="70" customWidth="1"/>
    <col min="12031" max="12283" width="12.125" style="70"/>
    <col min="12284" max="12284" width="16.375" style="70" customWidth="1"/>
    <col min="12285" max="12285" width="43" style="70" customWidth="1"/>
    <col min="12286" max="12286" width="26.375" style="70" customWidth="1"/>
    <col min="12287" max="12539" width="12.125" style="70"/>
    <col min="12540" max="12540" width="16.375" style="70" customWidth="1"/>
    <col min="12541" max="12541" width="43" style="70" customWidth="1"/>
    <col min="12542" max="12542" width="26.375" style="70" customWidth="1"/>
    <col min="12543" max="12795" width="12.125" style="70"/>
    <col min="12796" max="12796" width="16.375" style="70" customWidth="1"/>
    <col min="12797" max="12797" width="43" style="70" customWidth="1"/>
    <col min="12798" max="12798" width="26.375" style="70" customWidth="1"/>
    <col min="12799" max="13051" width="12.125" style="70"/>
    <col min="13052" max="13052" width="16.375" style="70" customWidth="1"/>
    <col min="13053" max="13053" width="43" style="70" customWidth="1"/>
    <col min="13054" max="13054" width="26.375" style="70" customWidth="1"/>
    <col min="13055" max="13307" width="12.125" style="70"/>
    <col min="13308" max="13308" width="16.375" style="70" customWidth="1"/>
    <col min="13309" max="13309" width="43" style="70" customWidth="1"/>
    <col min="13310" max="13310" width="26.375" style="70" customWidth="1"/>
    <col min="13311" max="13563" width="12.125" style="70"/>
    <col min="13564" max="13564" width="16.375" style="70" customWidth="1"/>
    <col min="13565" max="13565" width="43" style="70" customWidth="1"/>
    <col min="13566" max="13566" width="26.375" style="70" customWidth="1"/>
    <col min="13567" max="13819" width="12.125" style="70"/>
    <col min="13820" max="13820" width="16.375" style="70" customWidth="1"/>
    <col min="13821" max="13821" width="43" style="70" customWidth="1"/>
    <col min="13822" max="13822" width="26.375" style="70" customWidth="1"/>
    <col min="13823" max="14075" width="12.125" style="70"/>
    <col min="14076" max="14076" width="16.375" style="70" customWidth="1"/>
    <col min="14077" max="14077" width="43" style="70" customWidth="1"/>
    <col min="14078" max="14078" width="26.375" style="70" customWidth="1"/>
    <col min="14079" max="14331" width="12.125" style="70"/>
    <col min="14332" max="14332" width="16.375" style="70" customWidth="1"/>
    <col min="14333" max="14333" width="43" style="70" customWidth="1"/>
    <col min="14334" max="14334" width="26.375" style="70" customWidth="1"/>
    <col min="14335" max="14587" width="12.125" style="70"/>
    <col min="14588" max="14588" width="16.375" style="70" customWidth="1"/>
    <col min="14589" max="14589" width="43" style="70" customWidth="1"/>
    <col min="14590" max="14590" width="26.375" style="70" customWidth="1"/>
    <col min="14591" max="14843" width="12.125" style="70"/>
    <col min="14844" max="14844" width="16.375" style="70" customWidth="1"/>
    <col min="14845" max="14845" width="43" style="70" customWidth="1"/>
    <col min="14846" max="14846" width="26.375" style="70" customWidth="1"/>
    <col min="14847" max="15099" width="12.125" style="70"/>
    <col min="15100" max="15100" width="16.375" style="70" customWidth="1"/>
    <col min="15101" max="15101" width="43" style="70" customWidth="1"/>
    <col min="15102" max="15102" width="26.375" style="70" customWidth="1"/>
    <col min="15103" max="15355" width="12.125" style="70"/>
    <col min="15356" max="15356" width="16.375" style="70" customWidth="1"/>
    <col min="15357" max="15357" width="43" style="70" customWidth="1"/>
    <col min="15358" max="15358" width="26.375" style="70" customWidth="1"/>
    <col min="15359" max="15611" width="12.125" style="70"/>
    <col min="15612" max="15612" width="16.375" style="70" customWidth="1"/>
    <col min="15613" max="15613" width="43" style="70" customWidth="1"/>
    <col min="15614" max="15614" width="26.375" style="70" customWidth="1"/>
    <col min="15615" max="15867" width="12.125" style="70"/>
    <col min="15868" max="15868" width="16.375" style="70" customWidth="1"/>
    <col min="15869" max="15869" width="43" style="70" customWidth="1"/>
    <col min="15870" max="15870" width="26.375" style="70" customWidth="1"/>
    <col min="15871" max="16123" width="12.125" style="70"/>
    <col min="16124" max="16124" width="16.375" style="70" customWidth="1"/>
    <col min="16125" max="16125" width="43" style="70" customWidth="1"/>
    <col min="16126" max="16126" width="26.375" style="70" customWidth="1"/>
    <col min="16127" max="16384" width="12.125" style="70"/>
  </cols>
  <sheetData>
    <row r="1" s="69" customFormat="1" ht="35.1" customHeight="1" spans="1:5">
      <c r="A1" s="73" t="s">
        <v>95</v>
      </c>
      <c r="B1" s="74"/>
      <c r="C1" s="73"/>
      <c r="D1" s="73"/>
      <c r="E1" s="73"/>
    </row>
    <row r="2" ht="15" customHeight="1" spans="1:5">
      <c r="A2" s="75"/>
      <c r="B2" s="76"/>
      <c r="C2" s="77"/>
      <c r="D2" s="75"/>
      <c r="E2" s="75"/>
    </row>
    <row r="3" ht="15" customHeight="1" spans="1:5">
      <c r="A3" s="78"/>
      <c r="B3" s="79"/>
    </row>
    <row r="4" ht="15" customHeight="1" spans="1:5">
      <c r="A4" s="78"/>
      <c r="E4" s="80" t="s">
        <v>96</v>
      </c>
    </row>
    <row r="5" ht="30" customHeight="1" spans="1:5">
      <c r="A5" s="81" t="s">
        <v>97</v>
      </c>
      <c r="B5" s="82" t="s">
        <v>8</v>
      </c>
      <c r="C5" s="83" t="s">
        <v>56</v>
      </c>
      <c r="D5" s="84" t="s">
        <v>13</v>
      </c>
      <c r="E5" s="84" t="s">
        <v>14</v>
      </c>
    </row>
    <row r="6" ht="30" customHeight="1" spans="1:5">
      <c r="A6" s="85" t="s">
        <v>98</v>
      </c>
      <c r="B6" s="86">
        <f>SUM(B7:B18)</f>
        <v>298463</v>
      </c>
      <c r="C6" s="86">
        <v>336240</v>
      </c>
      <c r="D6" s="87">
        <f>SUM(D7:D18)</f>
        <v>-37777</v>
      </c>
      <c r="E6" s="88">
        <f>IF(C6=0,,ROUND(D6/C6*100,1))</f>
        <v>-11.2</v>
      </c>
    </row>
    <row r="7" ht="30" customHeight="1" spans="1:5">
      <c r="A7" s="89" t="s">
        <v>99</v>
      </c>
      <c r="B7" s="86">
        <v>29863</v>
      </c>
      <c r="C7" s="87">
        <v>29981</v>
      </c>
      <c r="D7" s="87">
        <f>B7-C7</f>
        <v>-118</v>
      </c>
      <c r="E7" s="88">
        <f t="shared" ref="E7:E18" si="0">IF(C7=0,,ROUND(D7/C7*100,1))</f>
        <v>-0.4</v>
      </c>
    </row>
    <row r="8" ht="30" customHeight="1" spans="1:5">
      <c r="A8" s="89" t="s">
        <v>100</v>
      </c>
      <c r="B8" s="86">
        <v>28523</v>
      </c>
      <c r="C8" s="87">
        <v>20743</v>
      </c>
      <c r="D8" s="87">
        <f t="shared" ref="D8:D18" si="1">B8-C8</f>
        <v>7780</v>
      </c>
      <c r="E8" s="88">
        <f t="shared" si="0"/>
        <v>37.5</v>
      </c>
    </row>
    <row r="9" ht="30" customHeight="1" spans="1:5">
      <c r="A9" s="89" t="s">
        <v>101</v>
      </c>
      <c r="B9" s="86">
        <v>13786</v>
      </c>
      <c r="C9" s="87">
        <v>7410</v>
      </c>
      <c r="D9" s="87">
        <f t="shared" si="1"/>
        <v>6376</v>
      </c>
      <c r="E9" s="88">
        <f t="shared" si="0"/>
        <v>86</v>
      </c>
    </row>
    <row r="10" ht="30" customHeight="1" spans="1:5">
      <c r="A10" s="89" t="s">
        <v>102</v>
      </c>
      <c r="B10" s="86">
        <v>5867</v>
      </c>
      <c r="C10" s="87">
        <v>3669</v>
      </c>
      <c r="D10" s="87">
        <f t="shared" si="1"/>
        <v>2198</v>
      </c>
      <c r="E10" s="88">
        <f t="shared" si="0"/>
        <v>59.9</v>
      </c>
    </row>
    <row r="11" ht="30" customHeight="1" spans="1:5">
      <c r="A11" s="89" t="s">
        <v>103</v>
      </c>
      <c r="B11" s="86">
        <v>61994</v>
      </c>
      <c r="C11" s="87">
        <v>60561</v>
      </c>
      <c r="D11" s="87">
        <f t="shared" si="1"/>
        <v>1433</v>
      </c>
      <c r="E11" s="88">
        <f t="shared" si="0"/>
        <v>2.4</v>
      </c>
    </row>
    <row r="12" ht="30" customHeight="1" spans="1:5">
      <c r="A12" s="89" t="s">
        <v>104</v>
      </c>
      <c r="B12" s="86">
        <v>77</v>
      </c>
      <c r="C12" s="87">
        <v>401</v>
      </c>
      <c r="D12" s="87">
        <f t="shared" si="1"/>
        <v>-324</v>
      </c>
      <c r="E12" s="88">
        <f t="shared" si="0"/>
        <v>-80.8</v>
      </c>
    </row>
    <row r="13" ht="30" customHeight="1" spans="1:5">
      <c r="A13" s="89" t="s">
        <v>105</v>
      </c>
      <c r="B13" s="86">
        <v>22483</v>
      </c>
      <c r="C13" s="87">
        <v>20197</v>
      </c>
      <c r="D13" s="87">
        <f t="shared" si="1"/>
        <v>2286</v>
      </c>
      <c r="E13" s="88">
        <f t="shared" si="0"/>
        <v>11.3</v>
      </c>
    </row>
    <row r="14" ht="30" customHeight="1" spans="1:5">
      <c r="A14" s="89" t="s">
        <v>106</v>
      </c>
      <c r="B14" s="86">
        <v>52550</v>
      </c>
      <c r="C14" s="87">
        <v>114960</v>
      </c>
      <c r="D14" s="87">
        <f t="shared" si="1"/>
        <v>-62410</v>
      </c>
      <c r="E14" s="88">
        <f t="shared" si="0"/>
        <v>-54.3</v>
      </c>
    </row>
    <row r="15" ht="30" customHeight="1" spans="1:5">
      <c r="A15" s="89" t="s">
        <v>107</v>
      </c>
      <c r="B15" s="86">
        <v>49207</v>
      </c>
      <c r="C15" s="87">
        <v>50148</v>
      </c>
      <c r="D15" s="87">
        <f t="shared" si="1"/>
        <v>-941</v>
      </c>
      <c r="E15" s="88">
        <f t="shared" si="0"/>
        <v>-1.9</v>
      </c>
    </row>
    <row r="16" ht="30" customHeight="1" spans="1:5">
      <c r="A16" s="89" t="s">
        <v>108</v>
      </c>
      <c r="B16" s="86">
        <v>30778</v>
      </c>
      <c r="C16" s="87">
        <v>25756</v>
      </c>
      <c r="D16" s="87">
        <f t="shared" si="1"/>
        <v>5022</v>
      </c>
      <c r="E16" s="88">
        <f t="shared" si="0"/>
        <v>19.5</v>
      </c>
    </row>
    <row r="17" ht="30" customHeight="1" spans="1:5">
      <c r="A17" s="89" t="s">
        <v>109</v>
      </c>
      <c r="B17" s="86">
        <v>2057</v>
      </c>
      <c r="C17" s="87">
        <v>2220</v>
      </c>
      <c r="D17" s="87">
        <f t="shared" si="1"/>
        <v>-163</v>
      </c>
      <c r="E17" s="88">
        <f t="shared" si="0"/>
        <v>-7.3</v>
      </c>
    </row>
    <row r="18" ht="30" customHeight="1" spans="1:5">
      <c r="A18" s="89" t="s">
        <v>110</v>
      </c>
      <c r="B18" s="86">
        <v>1278</v>
      </c>
      <c r="C18" s="87">
        <v>194</v>
      </c>
      <c r="D18" s="87">
        <f t="shared" si="1"/>
        <v>1084</v>
      </c>
      <c r="E18" s="90">
        <f t="shared" si="0"/>
        <v>558.8</v>
      </c>
    </row>
    <row r="38" spans="11:12">
      <c r="K38" s="70">
        <v>89</v>
      </c>
      <c r="L38" s="70">
        <v>89</v>
      </c>
    </row>
    <row r="39" spans="11:12">
      <c r="K39" s="70">
        <v>24</v>
      </c>
      <c r="L39" s="70">
        <v>24</v>
      </c>
    </row>
  </sheetData>
  <mergeCells count="1">
    <mergeCell ref="A1:E1"/>
  </mergeCells>
  <printOptions horizontalCentered="1"/>
  <pageMargins left="0.708661417322835" right="0.708661417322835" top="0.748031496062992" bottom="0.748031496062992" header="0.31496062992126" footer="0.31496062992126"/>
  <pageSetup paperSize="12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3"/>
  <sheetViews>
    <sheetView showZeros="0" zoomScale="85" zoomScaleNormal="85" workbookViewId="0">
      <selection activeCell="D16" sqref="D16"/>
    </sheetView>
  </sheetViews>
  <sheetFormatPr defaultColWidth="9" defaultRowHeight="13.5"/>
  <cols>
    <col min="1" max="1" width="30.625" style="36" customWidth="1"/>
    <col min="2" max="2" width="20.625" style="36" hidden="1" customWidth="1"/>
    <col min="3" max="4" width="20.625" style="5" customWidth="1"/>
    <col min="5" max="7" width="20.625" style="36" customWidth="1"/>
    <col min="8" max="8" width="20.625" style="37" customWidth="1"/>
    <col min="9" max="9" width="20.375" style="37" customWidth="1"/>
    <col min="10" max="11" width="20.625" style="36" customWidth="1"/>
    <col min="12" max="16384" width="9" style="36"/>
  </cols>
  <sheetData>
    <row r="1" s="1" customFormat="1" ht="35.1" customHeight="1" spans="1:11">
      <c r="A1" s="38" t="s">
        <v>111</v>
      </c>
      <c r="B1" s="38"/>
      <c r="C1" s="39"/>
      <c r="D1" s="38"/>
      <c r="E1" s="38"/>
      <c r="F1" s="38"/>
      <c r="G1" s="38"/>
      <c r="H1" s="38"/>
      <c r="I1" s="38"/>
      <c r="J1" s="38"/>
      <c r="K1" s="38"/>
    </row>
    <row r="2" s="34" customFormat="1" ht="15" customHeight="1" spans="1:11">
      <c r="A2" s="40"/>
      <c r="B2" s="40"/>
      <c r="C2" s="10"/>
      <c r="D2" s="10"/>
      <c r="E2" s="40"/>
      <c r="F2" s="40"/>
      <c r="G2" s="40"/>
      <c r="H2" s="40"/>
      <c r="I2" s="40"/>
      <c r="J2" s="40"/>
      <c r="K2" s="40"/>
    </row>
    <row r="3" ht="15" customHeight="1" spans="1:11">
      <c r="A3" s="41"/>
      <c r="E3" s="42"/>
      <c r="G3" s="43"/>
      <c r="J3" s="42"/>
      <c r="K3" s="43" t="s">
        <v>112</v>
      </c>
    </row>
    <row r="4" s="35" customFormat="1" ht="24.95" customHeight="1" spans="1:11">
      <c r="A4" s="44" t="s">
        <v>113</v>
      </c>
      <c r="B4" s="45" t="s">
        <v>114</v>
      </c>
      <c r="C4" s="46" t="s">
        <v>8</v>
      </c>
      <c r="D4" s="21" t="s">
        <v>56</v>
      </c>
      <c r="E4" s="47" t="s">
        <v>115</v>
      </c>
      <c r="F4" s="47"/>
      <c r="G4" s="45" t="s">
        <v>116</v>
      </c>
      <c r="H4" s="48" t="s">
        <v>117</v>
      </c>
      <c r="I4" s="49"/>
      <c r="J4" s="49"/>
      <c r="K4" s="50"/>
    </row>
    <row r="5" s="35" customFormat="1" ht="24.95" customHeight="1" spans="1:11">
      <c r="A5" s="51"/>
      <c r="B5" s="51"/>
      <c r="C5" s="52"/>
      <c r="D5" s="19"/>
      <c r="E5" s="53" t="s">
        <v>13</v>
      </c>
      <c r="F5" s="54" t="s">
        <v>118</v>
      </c>
      <c r="G5" s="51"/>
      <c r="H5" s="47" t="s">
        <v>8</v>
      </c>
      <c r="I5" s="47" t="s">
        <v>56</v>
      </c>
      <c r="J5" s="47" t="s">
        <v>13</v>
      </c>
      <c r="K5" s="55" t="s">
        <v>118</v>
      </c>
    </row>
    <row r="6" ht="24.95" customHeight="1" spans="1:11">
      <c r="A6" s="56" t="s">
        <v>119</v>
      </c>
      <c r="B6" s="57">
        <f>SUM(B7:B33)</f>
        <v>175161</v>
      </c>
      <c r="C6" s="57">
        <f>SUM(C7:C33)</f>
        <v>85581.267137</v>
      </c>
      <c r="D6" s="58">
        <v>129235.56</v>
      </c>
      <c r="E6" s="57">
        <f>C6-D6</f>
        <v>-43654.292863</v>
      </c>
      <c r="F6" s="59">
        <f>ROUND(E6/D6*100,1)</f>
        <v>-33.8</v>
      </c>
      <c r="G6" s="60">
        <f>ROUND(C6/B6*100,1)</f>
        <v>48.9</v>
      </c>
      <c r="H6" s="61">
        <v>37533</v>
      </c>
      <c r="I6" s="62">
        <v>42497.46</v>
      </c>
      <c r="J6" s="57">
        <f>H6-I6</f>
        <v>-4964.46</v>
      </c>
      <c r="K6" s="63">
        <f>ROUND(J6/I6*100,1)</f>
        <v>-11.7</v>
      </c>
    </row>
    <row r="7" ht="24.95" customHeight="1" spans="1:11">
      <c r="A7" s="64" t="s">
        <v>120</v>
      </c>
      <c r="B7" s="57">
        <v>9379</v>
      </c>
      <c r="C7" s="57">
        <v>4676.838117</v>
      </c>
      <c r="D7" s="58">
        <v>4008.52</v>
      </c>
      <c r="E7" s="57">
        <f>C7-D7</f>
        <v>668.318117</v>
      </c>
      <c r="F7" s="59">
        <f>ROUND(E7/D7*100,1)</f>
        <v>16.7</v>
      </c>
      <c r="G7" s="60">
        <f t="shared" ref="G7:G33" si="0">ROUND(C7/B7*100,1)</f>
        <v>49.9</v>
      </c>
      <c r="H7" s="61">
        <v>0</v>
      </c>
      <c r="I7" s="61">
        <v>0</v>
      </c>
      <c r="J7" s="57">
        <f t="shared" ref="J7:J34" si="1">H7-I7</f>
        <v>0</v>
      </c>
      <c r="K7" s="63"/>
    </row>
    <row r="8" ht="24.95" customHeight="1" spans="1:11">
      <c r="A8" s="64" t="s">
        <v>121</v>
      </c>
      <c r="B8" s="57">
        <v>3361</v>
      </c>
      <c r="C8" s="57">
        <v>1595.397593</v>
      </c>
      <c r="D8" s="58">
        <v>1155.91</v>
      </c>
      <c r="E8" s="57">
        <f t="shared" ref="E8:E36" si="2">C8-D8</f>
        <v>439.487593</v>
      </c>
      <c r="F8" s="59">
        <f>ROUND(E8/D8*100,1)</f>
        <v>38</v>
      </c>
      <c r="G8" s="60">
        <f t="shared" si="0"/>
        <v>47.5</v>
      </c>
      <c r="H8" s="61">
        <v>1015</v>
      </c>
      <c r="I8" s="61">
        <v>755</v>
      </c>
      <c r="J8" s="57">
        <f t="shared" si="1"/>
        <v>260</v>
      </c>
      <c r="K8" s="63"/>
    </row>
    <row r="9" ht="24.95" customHeight="1" spans="1:11">
      <c r="A9" s="64" t="s">
        <v>122</v>
      </c>
      <c r="B9" s="57">
        <v>4603</v>
      </c>
      <c r="C9" s="57">
        <v>2282.166319</v>
      </c>
      <c r="D9" s="58">
        <v>2164.36</v>
      </c>
      <c r="E9" s="57">
        <f t="shared" si="2"/>
        <v>117.806319</v>
      </c>
      <c r="F9" s="59">
        <f>ROUND(E9/D9*100,1)</f>
        <v>5.4</v>
      </c>
      <c r="G9" s="60">
        <f t="shared" si="0"/>
        <v>49.6</v>
      </c>
      <c r="H9" s="61">
        <v>0</v>
      </c>
      <c r="I9" s="61">
        <v>0</v>
      </c>
      <c r="J9" s="57">
        <f t="shared" si="1"/>
        <v>0</v>
      </c>
      <c r="K9" s="63"/>
    </row>
    <row r="10" ht="24.95" customHeight="1" spans="1:11">
      <c r="A10" s="64" t="s">
        <v>123</v>
      </c>
      <c r="B10" s="57">
        <v>5792</v>
      </c>
      <c r="C10" s="57">
        <v>2264.939014</v>
      </c>
      <c r="D10" s="58">
        <v>2184.01</v>
      </c>
      <c r="E10" s="57">
        <f t="shared" si="2"/>
        <v>80.9290139999998</v>
      </c>
      <c r="F10" s="59">
        <f t="shared" ref="F10:F36" si="3">ROUND(E10/D10*100,1)</f>
        <v>3.7</v>
      </c>
      <c r="G10" s="60">
        <f t="shared" si="0"/>
        <v>39.1</v>
      </c>
      <c r="H10" s="61">
        <v>0</v>
      </c>
      <c r="I10" s="61">
        <v>0</v>
      </c>
      <c r="J10" s="57">
        <f t="shared" si="1"/>
        <v>0</v>
      </c>
      <c r="K10" s="63"/>
    </row>
    <row r="11" ht="24.95" customHeight="1" spans="1:11">
      <c r="A11" s="64" t="s">
        <v>124</v>
      </c>
      <c r="B11" s="57">
        <v>3118</v>
      </c>
      <c r="C11" s="57">
        <v>833.123061</v>
      </c>
      <c r="D11" s="58">
        <v>1011.62</v>
      </c>
      <c r="E11" s="57">
        <f t="shared" si="2"/>
        <v>-178.496939</v>
      </c>
      <c r="F11" s="59">
        <f t="shared" si="3"/>
        <v>-17.6</v>
      </c>
      <c r="G11" s="60">
        <f t="shared" si="0"/>
        <v>26.7</v>
      </c>
      <c r="H11" s="61">
        <v>300</v>
      </c>
      <c r="I11" s="62">
        <v>353</v>
      </c>
      <c r="J11" s="57">
        <f t="shared" si="1"/>
        <v>-53</v>
      </c>
      <c r="K11" s="63"/>
    </row>
    <row r="12" ht="24.95" customHeight="1" spans="1:11">
      <c r="A12" s="64" t="s">
        <v>125</v>
      </c>
      <c r="B12" s="57">
        <v>7605</v>
      </c>
      <c r="C12" s="57">
        <v>3606.700756</v>
      </c>
      <c r="D12" s="58">
        <v>3580.53</v>
      </c>
      <c r="E12" s="57">
        <f t="shared" si="2"/>
        <v>26.170756</v>
      </c>
      <c r="F12" s="59">
        <f t="shared" si="3"/>
        <v>0.7</v>
      </c>
      <c r="G12" s="60">
        <f t="shared" si="0"/>
        <v>47.4</v>
      </c>
      <c r="H12" s="61">
        <v>2000</v>
      </c>
      <c r="I12" s="62">
        <v>2200</v>
      </c>
      <c r="J12" s="57">
        <f t="shared" si="1"/>
        <v>-200</v>
      </c>
      <c r="K12" s="63"/>
    </row>
    <row r="13" ht="24" customHeight="1" spans="1:11">
      <c r="A13" s="64" t="s">
        <v>126</v>
      </c>
      <c r="B13" s="57">
        <v>5699</v>
      </c>
      <c r="C13" s="57">
        <v>2612.902716</v>
      </c>
      <c r="D13" s="58">
        <v>3066.68</v>
      </c>
      <c r="E13" s="57">
        <f t="shared" si="2"/>
        <v>-453.777284</v>
      </c>
      <c r="F13" s="59">
        <f t="shared" si="3"/>
        <v>-14.8</v>
      </c>
      <c r="G13" s="60">
        <f t="shared" si="0"/>
        <v>45.8</v>
      </c>
      <c r="H13" s="61">
        <v>2190</v>
      </c>
      <c r="I13" s="62">
        <v>2925</v>
      </c>
      <c r="J13" s="57">
        <f t="shared" ref="J13:J21" si="4">H13-I13</f>
        <v>-735</v>
      </c>
      <c r="K13" s="63">
        <f>ROUND(J13/I13*100,1)</f>
        <v>-25.1</v>
      </c>
    </row>
    <row r="14" ht="24.95" customHeight="1" spans="1:11">
      <c r="A14" s="64" t="s">
        <v>127</v>
      </c>
      <c r="B14" s="57">
        <v>3100</v>
      </c>
      <c r="C14" s="57">
        <v>1049.67875</v>
      </c>
      <c r="D14" s="58">
        <v>1772.73</v>
      </c>
      <c r="E14" s="57">
        <f t="shared" si="2"/>
        <v>-723.05125</v>
      </c>
      <c r="F14" s="59">
        <f t="shared" si="3"/>
        <v>-40.8</v>
      </c>
      <c r="G14" s="60">
        <f t="shared" si="0"/>
        <v>33.9</v>
      </c>
      <c r="H14" s="61">
        <v>791</v>
      </c>
      <c r="I14" s="62">
        <v>1577</v>
      </c>
      <c r="J14" s="57">
        <f t="shared" si="4"/>
        <v>-786</v>
      </c>
      <c r="K14" s="63"/>
    </row>
    <row r="15" ht="24.95" customHeight="1" spans="1:11">
      <c r="A15" s="64" t="s">
        <v>128</v>
      </c>
      <c r="B15" s="57">
        <v>4500</v>
      </c>
      <c r="C15" s="57">
        <v>1193.67071</v>
      </c>
      <c r="D15" s="58">
        <v>1183.62</v>
      </c>
      <c r="E15" s="57">
        <f t="shared" si="2"/>
        <v>10.0507100000002</v>
      </c>
      <c r="F15" s="59">
        <f t="shared" si="3"/>
        <v>0.8</v>
      </c>
      <c r="G15" s="60">
        <f t="shared" si="0"/>
        <v>26.5</v>
      </c>
      <c r="H15" s="61">
        <v>512</v>
      </c>
      <c r="I15" s="62">
        <v>549</v>
      </c>
      <c r="J15" s="58">
        <f t="shared" si="4"/>
        <v>-37</v>
      </c>
      <c r="K15" s="63"/>
    </row>
    <row r="16" ht="24.95" customHeight="1" spans="1:11">
      <c r="A16" s="64" t="s">
        <v>129</v>
      </c>
      <c r="B16" s="57">
        <v>7900</v>
      </c>
      <c r="C16" s="57">
        <v>3395.984298</v>
      </c>
      <c r="D16" s="58">
        <v>3916.04</v>
      </c>
      <c r="E16" s="57">
        <f t="shared" si="2"/>
        <v>-520.055702</v>
      </c>
      <c r="F16" s="59">
        <f t="shared" si="3"/>
        <v>-13.3</v>
      </c>
      <c r="G16" s="60">
        <f t="shared" si="0"/>
        <v>43</v>
      </c>
      <c r="H16" s="65">
        <v>3280</v>
      </c>
      <c r="I16" s="62">
        <v>3734</v>
      </c>
      <c r="J16" s="58">
        <f t="shared" si="4"/>
        <v>-454</v>
      </c>
      <c r="K16" s="63"/>
    </row>
    <row r="17" ht="24.95" customHeight="1" spans="1:11">
      <c r="A17" s="64" t="s">
        <v>130</v>
      </c>
      <c r="B17" s="57">
        <v>5096</v>
      </c>
      <c r="C17" s="57">
        <v>1933.693095</v>
      </c>
      <c r="D17" s="58">
        <v>2384.42</v>
      </c>
      <c r="E17" s="57">
        <f t="shared" si="2"/>
        <v>-450.726905</v>
      </c>
      <c r="F17" s="59">
        <f t="shared" si="3"/>
        <v>-18.9</v>
      </c>
      <c r="G17" s="60">
        <f t="shared" si="0"/>
        <v>37.9</v>
      </c>
      <c r="H17" s="66">
        <v>1400</v>
      </c>
      <c r="I17" s="67">
        <v>1600</v>
      </c>
      <c r="J17" s="58">
        <f t="shared" si="4"/>
        <v>-200</v>
      </c>
      <c r="K17" s="63"/>
    </row>
    <row r="18" ht="24.95" customHeight="1" spans="1:11">
      <c r="A18" s="64" t="s">
        <v>131</v>
      </c>
      <c r="B18" s="57">
        <v>4668</v>
      </c>
      <c r="C18" s="57">
        <v>3072.922473</v>
      </c>
      <c r="D18" s="58">
        <v>1560.52</v>
      </c>
      <c r="E18" s="57">
        <f t="shared" si="2"/>
        <v>1512.402473</v>
      </c>
      <c r="F18" s="59">
        <f t="shared" si="3"/>
        <v>96.9</v>
      </c>
      <c r="G18" s="60">
        <f t="shared" si="0"/>
        <v>65.8</v>
      </c>
      <c r="H18" s="61">
        <v>2370</v>
      </c>
      <c r="I18" s="67">
        <v>1524</v>
      </c>
      <c r="J18" s="58">
        <f t="shared" si="4"/>
        <v>846</v>
      </c>
      <c r="K18" s="63">
        <f>ROUND(J18/I18*100,1)</f>
        <v>55.5</v>
      </c>
    </row>
    <row r="19" ht="24.95" customHeight="1" spans="1:11">
      <c r="A19" s="64" t="s">
        <v>132</v>
      </c>
      <c r="B19" s="57">
        <v>2950</v>
      </c>
      <c r="C19" s="57">
        <v>1300.340284</v>
      </c>
      <c r="D19" s="58">
        <v>782.58</v>
      </c>
      <c r="E19" s="57">
        <f t="shared" si="2"/>
        <v>517.760284</v>
      </c>
      <c r="F19" s="59">
        <f t="shared" si="3"/>
        <v>66.2</v>
      </c>
      <c r="G19" s="60">
        <f t="shared" si="0"/>
        <v>44.1</v>
      </c>
      <c r="H19" s="66">
        <v>554</v>
      </c>
      <c r="I19" s="67">
        <v>465</v>
      </c>
      <c r="J19" s="58">
        <f t="shared" si="4"/>
        <v>89</v>
      </c>
      <c r="K19" s="63"/>
    </row>
    <row r="20" ht="24.95" customHeight="1" spans="1:11">
      <c r="A20" s="64" t="s">
        <v>133</v>
      </c>
      <c r="B20" s="57">
        <v>3800</v>
      </c>
      <c r="C20" s="57">
        <v>1560.691985</v>
      </c>
      <c r="D20" s="58">
        <v>1830.8</v>
      </c>
      <c r="E20" s="57">
        <f t="shared" si="2"/>
        <v>-270.108015</v>
      </c>
      <c r="F20" s="59">
        <f t="shared" si="3"/>
        <v>-14.8</v>
      </c>
      <c r="G20" s="60">
        <f t="shared" si="0"/>
        <v>41.1</v>
      </c>
      <c r="H20" s="66">
        <v>1310</v>
      </c>
      <c r="I20" s="67">
        <v>1580</v>
      </c>
      <c r="J20" s="58">
        <f t="shared" si="4"/>
        <v>-270</v>
      </c>
      <c r="K20" s="63"/>
    </row>
    <row r="21" ht="24.95" customHeight="1" spans="1:11">
      <c r="A21" s="28" t="s">
        <v>134</v>
      </c>
      <c r="B21" s="57">
        <v>2861</v>
      </c>
      <c r="C21" s="57">
        <v>1398.804813</v>
      </c>
      <c r="D21" s="58">
        <v>1399.96</v>
      </c>
      <c r="E21" s="57">
        <f t="shared" si="2"/>
        <v>-1.15518700000007</v>
      </c>
      <c r="F21" s="59">
        <f t="shared" si="3"/>
        <v>-0.1</v>
      </c>
      <c r="G21" s="60">
        <f t="shared" si="0"/>
        <v>48.9</v>
      </c>
      <c r="H21" s="66">
        <v>1250</v>
      </c>
      <c r="I21" s="67">
        <v>1398</v>
      </c>
      <c r="J21" s="58">
        <f t="shared" si="4"/>
        <v>-148</v>
      </c>
      <c r="K21" s="63">
        <f>ROUND(J21/I21*100,1)</f>
        <v>-10.6</v>
      </c>
    </row>
    <row r="22" ht="24.95" customHeight="1" spans="1:11">
      <c r="A22" s="64" t="s">
        <v>135</v>
      </c>
      <c r="B22" s="57">
        <v>4325</v>
      </c>
      <c r="C22" s="57">
        <v>2247.094157</v>
      </c>
      <c r="D22" s="58">
        <v>1533.09</v>
      </c>
      <c r="E22" s="57">
        <f t="shared" si="2"/>
        <v>714.004157</v>
      </c>
      <c r="F22" s="59">
        <f t="shared" si="3"/>
        <v>46.6</v>
      </c>
      <c r="G22" s="60">
        <f t="shared" si="0"/>
        <v>52</v>
      </c>
      <c r="H22" s="61">
        <v>1550</v>
      </c>
      <c r="I22" s="62">
        <v>1168</v>
      </c>
      <c r="J22" s="58">
        <f t="shared" si="1"/>
        <v>382</v>
      </c>
      <c r="K22" s="63">
        <f>ROUND(J22/I22*100,1)</f>
        <v>32.7</v>
      </c>
    </row>
    <row r="23" ht="24.95" customHeight="1" spans="1:11">
      <c r="A23" s="64" t="s">
        <v>136</v>
      </c>
      <c r="B23" s="57">
        <v>4531</v>
      </c>
      <c r="C23" s="57">
        <v>1917.40563</v>
      </c>
      <c r="D23" s="58">
        <v>1969.39</v>
      </c>
      <c r="E23" s="57">
        <f t="shared" si="2"/>
        <v>-51.9843700000001</v>
      </c>
      <c r="F23" s="59">
        <f t="shared" si="3"/>
        <v>-2.6</v>
      </c>
      <c r="G23" s="60">
        <f t="shared" si="0"/>
        <v>42.3</v>
      </c>
      <c r="H23" s="61">
        <v>1650</v>
      </c>
      <c r="I23" s="62">
        <v>1810</v>
      </c>
      <c r="J23" s="58">
        <f t="shared" si="1"/>
        <v>-160</v>
      </c>
      <c r="K23" s="63"/>
    </row>
    <row r="24" ht="24.95" customHeight="1" spans="1:11">
      <c r="A24" s="64" t="s">
        <v>137</v>
      </c>
      <c r="B24" s="57">
        <v>3407</v>
      </c>
      <c r="C24" s="57">
        <v>1241.310948</v>
      </c>
      <c r="D24" s="58">
        <v>1224.76</v>
      </c>
      <c r="E24" s="57">
        <f t="shared" si="2"/>
        <v>16.5509480000001</v>
      </c>
      <c r="F24" s="59">
        <f t="shared" si="3"/>
        <v>1.4</v>
      </c>
      <c r="G24" s="60">
        <f t="shared" si="0"/>
        <v>36.4</v>
      </c>
      <c r="H24" s="61">
        <v>1150</v>
      </c>
      <c r="I24" s="62">
        <v>1215.46</v>
      </c>
      <c r="J24" s="58">
        <f t="shared" si="1"/>
        <v>-65.46</v>
      </c>
      <c r="K24" s="63">
        <f>ROUND(J24/I24*100,1)</f>
        <v>-5.4</v>
      </c>
    </row>
    <row r="25" ht="24.95" customHeight="1" spans="1:11">
      <c r="A25" s="64" t="s">
        <v>138</v>
      </c>
      <c r="B25" s="57">
        <v>4719</v>
      </c>
      <c r="C25" s="57">
        <v>1848.80208</v>
      </c>
      <c r="D25" s="58">
        <v>2211.53</v>
      </c>
      <c r="E25" s="57">
        <f t="shared" si="2"/>
        <v>-362.72792</v>
      </c>
      <c r="F25" s="59">
        <f t="shared" si="3"/>
        <v>-16.4</v>
      </c>
      <c r="G25" s="60">
        <f t="shared" si="0"/>
        <v>39.2</v>
      </c>
      <c r="H25" s="61">
        <v>1748</v>
      </c>
      <c r="I25" s="62">
        <v>2175</v>
      </c>
      <c r="J25" s="58">
        <f t="shared" si="1"/>
        <v>-427</v>
      </c>
      <c r="K25" s="63">
        <f>ROUND(J25/I25*100,1)</f>
        <v>-19.6</v>
      </c>
    </row>
    <row r="26" ht="24" customHeight="1" spans="1:11">
      <c r="A26" s="64" t="s">
        <v>139</v>
      </c>
      <c r="B26" s="57">
        <v>4476</v>
      </c>
      <c r="C26" s="57">
        <v>1191.951485</v>
      </c>
      <c r="D26" s="58">
        <v>1537.72</v>
      </c>
      <c r="E26" s="57">
        <f t="shared" si="2"/>
        <v>-345.768515</v>
      </c>
      <c r="F26" s="59">
        <f t="shared" si="3"/>
        <v>-22.5</v>
      </c>
      <c r="G26" s="60">
        <f t="shared" si="0"/>
        <v>26.6</v>
      </c>
      <c r="H26" s="61">
        <v>1100</v>
      </c>
      <c r="I26" s="62">
        <v>1519</v>
      </c>
      <c r="J26" s="58">
        <f t="shared" si="1"/>
        <v>-419</v>
      </c>
      <c r="K26" s="63"/>
    </row>
    <row r="27" ht="24.95" customHeight="1" spans="1:11">
      <c r="A27" s="68" t="s">
        <v>140</v>
      </c>
      <c r="B27" s="57">
        <v>5174</v>
      </c>
      <c r="C27" s="57">
        <v>2513.899502</v>
      </c>
      <c r="D27" s="58">
        <v>2066.43</v>
      </c>
      <c r="E27" s="57">
        <f t="shared" si="2"/>
        <v>447.469502</v>
      </c>
      <c r="F27" s="59">
        <f t="shared" si="3"/>
        <v>21.7</v>
      </c>
      <c r="G27" s="60">
        <f t="shared" si="0"/>
        <v>48.6</v>
      </c>
      <c r="H27" s="61">
        <v>2243</v>
      </c>
      <c r="I27" s="62">
        <v>372</v>
      </c>
      <c r="J27" s="58">
        <f t="shared" si="1"/>
        <v>1871</v>
      </c>
      <c r="K27" s="63"/>
    </row>
    <row r="28" ht="24.95" customHeight="1" spans="1:11">
      <c r="A28" s="64" t="s">
        <v>141</v>
      </c>
      <c r="B28" s="57">
        <v>7297</v>
      </c>
      <c r="C28" s="57">
        <v>3407.414832</v>
      </c>
      <c r="D28" s="58">
        <v>4172.43</v>
      </c>
      <c r="E28" s="57">
        <f t="shared" si="2"/>
        <v>-765.015168</v>
      </c>
      <c r="F28" s="59">
        <f t="shared" si="3"/>
        <v>-18.3</v>
      </c>
      <c r="G28" s="60">
        <f t="shared" si="0"/>
        <v>46.7</v>
      </c>
      <c r="H28" s="61">
        <v>2100</v>
      </c>
      <c r="I28" s="62">
        <v>2988</v>
      </c>
      <c r="J28" s="58">
        <f t="shared" si="1"/>
        <v>-888</v>
      </c>
      <c r="K28" s="63">
        <f>ROUND(J28/I28*100,1)</f>
        <v>-29.7</v>
      </c>
    </row>
    <row r="29" ht="24.95" customHeight="1" spans="1:11">
      <c r="A29" s="64" t="s">
        <v>142</v>
      </c>
      <c r="B29" s="57">
        <v>7739</v>
      </c>
      <c r="C29" s="57">
        <v>3612.626125</v>
      </c>
      <c r="D29" s="58">
        <v>3371.21</v>
      </c>
      <c r="E29" s="57">
        <f t="shared" si="2"/>
        <v>241.416125</v>
      </c>
      <c r="F29" s="59">
        <f t="shared" si="3"/>
        <v>7.2</v>
      </c>
      <c r="G29" s="60">
        <f t="shared" si="0"/>
        <v>46.7</v>
      </c>
      <c r="H29" s="61">
        <v>2700</v>
      </c>
      <c r="I29" s="62">
        <v>3210</v>
      </c>
      <c r="J29" s="58">
        <f t="shared" si="1"/>
        <v>-510</v>
      </c>
      <c r="K29" s="63"/>
    </row>
    <row r="30" ht="24.95" customHeight="1" spans="1:11">
      <c r="A30" s="64" t="s">
        <v>143</v>
      </c>
      <c r="B30" s="57">
        <v>4180</v>
      </c>
      <c r="C30" s="57">
        <v>1503.390752</v>
      </c>
      <c r="D30" s="58">
        <v>2024.92</v>
      </c>
      <c r="E30" s="57">
        <f t="shared" si="2"/>
        <v>-521.529248</v>
      </c>
      <c r="F30" s="59">
        <f t="shared" si="3"/>
        <v>-25.8</v>
      </c>
      <c r="G30" s="60">
        <f t="shared" si="0"/>
        <v>36</v>
      </c>
      <c r="H30" s="61">
        <v>1620</v>
      </c>
      <c r="I30" s="62">
        <v>1860</v>
      </c>
      <c r="J30" s="58">
        <f t="shared" si="1"/>
        <v>-240</v>
      </c>
      <c r="K30" s="63"/>
    </row>
    <row r="31" ht="24.95" customHeight="1" spans="1:11">
      <c r="A31" s="64" t="s">
        <v>144</v>
      </c>
      <c r="B31" s="57">
        <v>7479</v>
      </c>
      <c r="C31" s="57">
        <v>2790.670883</v>
      </c>
      <c r="D31" s="58">
        <v>4069.8</v>
      </c>
      <c r="E31" s="57">
        <f t="shared" si="2"/>
        <v>-1279.129117</v>
      </c>
      <c r="F31" s="59">
        <f t="shared" si="3"/>
        <v>-31.4</v>
      </c>
      <c r="G31" s="60">
        <f t="shared" si="0"/>
        <v>37.3</v>
      </c>
      <c r="H31" s="61">
        <v>2400</v>
      </c>
      <c r="I31" s="62">
        <v>4043</v>
      </c>
      <c r="J31" s="58">
        <f t="shared" si="1"/>
        <v>-1643</v>
      </c>
      <c r="K31" s="63"/>
    </row>
    <row r="32" ht="24.95" customHeight="1" spans="1:11">
      <c r="A32" s="64" t="s">
        <v>145</v>
      </c>
      <c r="B32" s="57">
        <v>7402</v>
      </c>
      <c r="C32" s="57">
        <v>2733.846759</v>
      </c>
      <c r="D32" s="58">
        <v>3489.98</v>
      </c>
      <c r="E32" s="57">
        <f t="shared" si="2"/>
        <v>-756.133241</v>
      </c>
      <c r="F32" s="59">
        <f t="shared" si="3"/>
        <v>-21.7</v>
      </c>
      <c r="G32" s="60">
        <f t="shared" si="0"/>
        <v>36.9</v>
      </c>
      <c r="H32" s="61">
        <v>2300</v>
      </c>
      <c r="I32" s="62">
        <v>3477</v>
      </c>
      <c r="J32" s="58">
        <f t="shared" si="1"/>
        <v>-1177</v>
      </c>
      <c r="K32" s="63">
        <f>ROUND(J32/I32*100,1)</f>
        <v>-33.9</v>
      </c>
    </row>
    <row r="33" s="5" customFormat="1" ht="24.95" customHeight="1" spans="1:11">
      <c r="A33" s="31" t="s">
        <v>146</v>
      </c>
      <c r="B33" s="57">
        <v>40000</v>
      </c>
      <c r="C33" s="57">
        <v>27795</v>
      </c>
      <c r="D33" s="58">
        <v>69562</v>
      </c>
      <c r="E33" s="57">
        <f t="shared" si="2"/>
        <v>-41767</v>
      </c>
      <c r="F33" s="59">
        <f t="shared" si="3"/>
        <v>-60</v>
      </c>
      <c r="G33" s="60">
        <f t="shared" si="0"/>
        <v>69.5</v>
      </c>
      <c r="H33" s="61"/>
      <c r="I33" s="62"/>
      <c r="J33" s="58">
        <f t="shared" si="1"/>
        <v>0</v>
      </c>
      <c r="K33" s="63"/>
    </row>
  </sheetData>
  <mergeCells count="8">
    <mergeCell ref="A1:K1"/>
    <mergeCell ref="E4:F4"/>
    <mergeCell ref="H4:K4"/>
    <mergeCell ref="A4:A5"/>
    <mergeCell ref="B4:B5"/>
    <mergeCell ref="C4:C5"/>
    <mergeCell ref="D4:D5"/>
    <mergeCell ref="G4:G5"/>
  </mergeCells>
  <printOptions horizontalCentered="1"/>
  <pageMargins left="0.511805555555556" right="0.236111111111111" top="0.748031496062992" bottom="0.748031496062992" header="0.31496062992126" footer="0.31496062992126"/>
  <pageSetup paperSize="12" scale="74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7"/>
  <sheetViews>
    <sheetView zoomScale="84" zoomScaleNormal="84" workbookViewId="0">
      <selection activeCell="B15" sqref="B15"/>
    </sheetView>
  </sheetViews>
  <sheetFormatPr defaultColWidth="9" defaultRowHeight="13.5" outlineLevelCol="4"/>
  <cols>
    <col min="1" max="1" width="40.625" style="5" customWidth="1"/>
    <col min="2" max="2" width="40.625" style="6" customWidth="1"/>
    <col min="3" max="5" width="40.625" style="7" customWidth="1"/>
    <col min="6" max="16384" width="9" style="5"/>
  </cols>
  <sheetData>
    <row r="1" s="1" customFormat="1" ht="35.1" customHeight="1" spans="1:5">
      <c r="A1" s="8" t="s">
        <v>147</v>
      </c>
      <c r="B1" s="9"/>
      <c r="C1" s="8"/>
      <c r="D1" s="8"/>
      <c r="E1" s="8"/>
    </row>
    <row r="2" s="2" customFormat="1" ht="15" customHeight="1" spans="1:5">
      <c r="A2" s="10"/>
      <c r="B2" s="11"/>
      <c r="C2" s="10"/>
      <c r="D2" s="10"/>
      <c r="E2" s="10"/>
    </row>
    <row r="3" ht="15" customHeight="1" spans="1:5">
      <c r="A3" s="12"/>
      <c r="B3" s="13"/>
      <c r="D3" s="14"/>
      <c r="E3" s="15" t="s">
        <v>112</v>
      </c>
    </row>
    <row r="4" s="3" customFormat="1" ht="24.95" customHeight="1" spans="1:5">
      <c r="A4" s="16" t="s">
        <v>148</v>
      </c>
      <c r="B4" s="17" t="s">
        <v>149</v>
      </c>
      <c r="C4" s="16" t="s">
        <v>150</v>
      </c>
      <c r="D4" s="18" t="s">
        <v>115</v>
      </c>
      <c r="E4" s="18"/>
    </row>
    <row r="5" s="3" customFormat="1" ht="24.95" customHeight="1" spans="1:5">
      <c r="A5" s="19"/>
      <c r="B5" s="20"/>
      <c r="C5" s="19"/>
      <c r="D5" s="21" t="s">
        <v>13</v>
      </c>
      <c r="E5" s="22" t="s">
        <v>151</v>
      </c>
    </row>
    <row r="6" ht="24.95" customHeight="1" spans="1:5">
      <c r="A6" s="23" t="s">
        <v>15</v>
      </c>
      <c r="B6" s="24">
        <v>29426</v>
      </c>
      <c r="C6" s="25">
        <v>18368.94</v>
      </c>
      <c r="D6" s="25">
        <f>SUM(D7:D8)</f>
        <v>11057.06</v>
      </c>
      <c r="E6" s="26">
        <f>ROUND(D6/C6*100,1)</f>
        <v>60.2</v>
      </c>
    </row>
    <row r="7" ht="24.95" customHeight="1" spans="1:5">
      <c r="A7" s="27" t="s">
        <v>152</v>
      </c>
      <c r="B7" s="24">
        <f>B6-B8</f>
        <v>13202.646718</v>
      </c>
      <c r="C7" s="25">
        <v>4656</v>
      </c>
      <c r="D7" s="25">
        <f>B7-C7</f>
        <v>8546.646718</v>
      </c>
      <c r="E7" s="26">
        <f t="shared" ref="E7:E35" si="0">ROUND(D7/C7*100,1)</f>
        <v>183.6</v>
      </c>
    </row>
    <row r="8" ht="24.95" customHeight="1" spans="1:5">
      <c r="A8" s="27" t="s">
        <v>153</v>
      </c>
      <c r="B8" s="24">
        <f>SUM(B9:B35)</f>
        <v>16223.353282</v>
      </c>
      <c r="C8" s="25">
        <v>13712.94</v>
      </c>
      <c r="D8" s="25">
        <f t="shared" ref="D8:D35" si="1">B8-C8</f>
        <v>2510.413282</v>
      </c>
      <c r="E8" s="26">
        <f t="shared" si="0"/>
        <v>18.3</v>
      </c>
    </row>
    <row r="9" ht="24.95" customHeight="1" spans="1:5">
      <c r="A9" s="28" t="s">
        <v>120</v>
      </c>
      <c r="B9" s="29">
        <v>893.717637</v>
      </c>
      <c r="C9" s="30">
        <v>823.51</v>
      </c>
      <c r="D9" s="25">
        <f t="shared" si="1"/>
        <v>70.207637</v>
      </c>
      <c r="E9" s="26">
        <f t="shared" si="0"/>
        <v>8.5</v>
      </c>
    </row>
    <row r="10" ht="24.95" customHeight="1" spans="1:5">
      <c r="A10" s="28" t="s">
        <v>121</v>
      </c>
      <c r="B10" s="29">
        <v>263.646984</v>
      </c>
      <c r="C10" s="30">
        <v>171.35</v>
      </c>
      <c r="D10" s="25">
        <f t="shared" si="1"/>
        <v>92.296984</v>
      </c>
      <c r="E10" s="26">
        <f t="shared" si="0"/>
        <v>53.9</v>
      </c>
    </row>
    <row r="11" customFormat="1" ht="24.95" customHeight="1" spans="1:5">
      <c r="A11" s="28" t="s">
        <v>122</v>
      </c>
      <c r="B11" s="29">
        <v>255.400568</v>
      </c>
      <c r="C11" s="30">
        <v>313.45</v>
      </c>
      <c r="D11" s="25">
        <f t="shared" si="1"/>
        <v>-58.049432</v>
      </c>
      <c r="E11" s="26">
        <f t="shared" si="0"/>
        <v>-18.5</v>
      </c>
    </row>
    <row r="12" customFormat="1" ht="24.95" customHeight="1" spans="1:5">
      <c r="A12" s="28" t="s">
        <v>123</v>
      </c>
      <c r="B12" s="29">
        <v>350.395918</v>
      </c>
      <c r="C12" s="30">
        <v>262.42</v>
      </c>
      <c r="D12" s="25">
        <f t="shared" si="1"/>
        <v>87.975918</v>
      </c>
      <c r="E12" s="26">
        <f t="shared" si="0"/>
        <v>33.5</v>
      </c>
    </row>
    <row r="13" customFormat="1" ht="24.95" customHeight="1" spans="1:5">
      <c r="A13" s="28" t="s">
        <v>124</v>
      </c>
      <c r="B13" s="29">
        <v>128.187309</v>
      </c>
      <c r="C13" s="30">
        <v>160.24</v>
      </c>
      <c r="D13" s="25">
        <f t="shared" si="1"/>
        <v>-32.052691</v>
      </c>
      <c r="E13" s="26">
        <f t="shared" si="0"/>
        <v>-20</v>
      </c>
    </row>
    <row r="14" customFormat="1" ht="24.95" customHeight="1" spans="1:5">
      <c r="A14" s="28" t="s">
        <v>125</v>
      </c>
      <c r="B14" s="29">
        <v>586.959538</v>
      </c>
      <c r="C14" s="30">
        <v>612.82</v>
      </c>
      <c r="D14" s="25">
        <f t="shared" si="1"/>
        <v>-25.8604620000001</v>
      </c>
      <c r="E14" s="26">
        <f t="shared" si="0"/>
        <v>-4.2</v>
      </c>
    </row>
    <row r="15" ht="24.95" customHeight="1" spans="1:5">
      <c r="A15" s="28" t="s">
        <v>126</v>
      </c>
      <c r="B15" s="29">
        <v>372.258852</v>
      </c>
      <c r="C15" s="30">
        <v>432.87</v>
      </c>
      <c r="D15" s="25">
        <f t="shared" si="1"/>
        <v>-60.611148</v>
      </c>
      <c r="E15" s="26">
        <f t="shared" si="0"/>
        <v>-14</v>
      </c>
    </row>
    <row r="16" ht="24.95" customHeight="1" spans="1:5">
      <c r="A16" s="28" t="s">
        <v>127</v>
      </c>
      <c r="B16" s="29">
        <v>142.283301</v>
      </c>
      <c r="C16" s="30">
        <v>617.26</v>
      </c>
      <c r="D16" s="25">
        <f t="shared" si="1"/>
        <v>-474.976699</v>
      </c>
      <c r="E16" s="26">
        <f t="shared" si="0"/>
        <v>-76.9</v>
      </c>
    </row>
    <row r="17" ht="24.95" customHeight="1" spans="1:5">
      <c r="A17" s="28" t="s">
        <v>128</v>
      </c>
      <c r="B17" s="29">
        <v>151.680479</v>
      </c>
      <c r="C17" s="30">
        <v>269.86</v>
      </c>
      <c r="D17" s="25">
        <f t="shared" si="1"/>
        <v>-118.179521</v>
      </c>
      <c r="E17" s="26">
        <f t="shared" si="0"/>
        <v>-43.8</v>
      </c>
    </row>
    <row r="18" ht="24.95" customHeight="1" spans="1:5">
      <c r="A18" s="28" t="s">
        <v>129</v>
      </c>
      <c r="B18" s="29">
        <v>588.898032</v>
      </c>
      <c r="C18" s="30">
        <v>806.42</v>
      </c>
      <c r="D18" s="25">
        <f t="shared" si="1"/>
        <v>-217.521968</v>
      </c>
      <c r="E18" s="26">
        <f t="shared" si="0"/>
        <v>-27</v>
      </c>
    </row>
    <row r="19" ht="24.95" customHeight="1" spans="1:5">
      <c r="A19" s="28" t="s">
        <v>130</v>
      </c>
      <c r="B19" s="29">
        <v>357.356336</v>
      </c>
      <c r="C19" s="30">
        <v>270.41</v>
      </c>
      <c r="D19" s="25">
        <f t="shared" si="1"/>
        <v>86.946336</v>
      </c>
      <c r="E19" s="26">
        <f t="shared" si="0"/>
        <v>32.2</v>
      </c>
    </row>
    <row r="20" ht="24.95" customHeight="1" spans="1:5">
      <c r="A20" s="28" t="s">
        <v>131</v>
      </c>
      <c r="B20" s="29">
        <v>167.690784</v>
      </c>
      <c r="C20" s="30">
        <v>145.42</v>
      </c>
      <c r="D20" s="25">
        <f t="shared" si="1"/>
        <v>22.270784</v>
      </c>
      <c r="E20" s="26">
        <f t="shared" si="0"/>
        <v>15.3</v>
      </c>
    </row>
    <row r="21" ht="24.95" customHeight="1" spans="1:5">
      <c r="A21" s="28" t="s">
        <v>132</v>
      </c>
      <c r="B21" s="29">
        <v>291.984187</v>
      </c>
      <c r="C21" s="30">
        <v>187.94</v>
      </c>
      <c r="D21" s="25">
        <f t="shared" si="1"/>
        <v>104.044187</v>
      </c>
      <c r="E21" s="26">
        <f t="shared" si="0"/>
        <v>55.4</v>
      </c>
    </row>
    <row r="22" ht="24.95" customHeight="1" spans="1:5">
      <c r="A22" s="28" t="s">
        <v>133</v>
      </c>
      <c r="B22" s="29">
        <v>272.801789</v>
      </c>
      <c r="C22" s="30">
        <v>301.71</v>
      </c>
      <c r="D22" s="25">
        <f t="shared" si="1"/>
        <v>-28.908211</v>
      </c>
      <c r="E22" s="26">
        <f t="shared" si="0"/>
        <v>-9.6</v>
      </c>
    </row>
    <row r="23" ht="24.95" customHeight="1" spans="1:5">
      <c r="A23" s="28" t="s">
        <v>154</v>
      </c>
      <c r="B23" s="29">
        <v>292.843542</v>
      </c>
      <c r="C23" s="30">
        <v>268.73</v>
      </c>
      <c r="D23" s="25">
        <f t="shared" si="1"/>
        <v>24.113542</v>
      </c>
      <c r="E23" s="26">
        <f t="shared" si="0"/>
        <v>9</v>
      </c>
    </row>
    <row r="24" ht="24.95" customHeight="1" spans="1:5">
      <c r="A24" s="28" t="s">
        <v>135</v>
      </c>
      <c r="B24" s="29">
        <v>551.614491</v>
      </c>
      <c r="C24" s="30">
        <v>301.07</v>
      </c>
      <c r="D24" s="25">
        <f t="shared" si="1"/>
        <v>250.544491</v>
      </c>
      <c r="E24" s="26">
        <f t="shared" si="0"/>
        <v>83.2</v>
      </c>
    </row>
    <row r="25" ht="24.95" customHeight="1" spans="1:5">
      <c r="A25" s="28" t="s">
        <v>136</v>
      </c>
      <c r="B25" s="29">
        <v>451.26609</v>
      </c>
      <c r="C25" s="30">
        <v>396.8</v>
      </c>
      <c r="D25" s="25">
        <f t="shared" si="1"/>
        <v>54.46609</v>
      </c>
      <c r="E25" s="26">
        <f t="shared" si="0"/>
        <v>13.7</v>
      </c>
    </row>
    <row r="26" ht="24.95" customHeight="1" spans="1:5">
      <c r="A26" s="28" t="s">
        <v>137</v>
      </c>
      <c r="B26" s="29">
        <v>224.639615</v>
      </c>
      <c r="C26" s="30">
        <v>159.99</v>
      </c>
      <c r="D26" s="25">
        <f t="shared" si="1"/>
        <v>64.649615</v>
      </c>
      <c r="E26" s="26">
        <f t="shared" si="0"/>
        <v>40.4</v>
      </c>
    </row>
    <row r="27" ht="24.95" customHeight="1" spans="1:5">
      <c r="A27" s="28" t="s">
        <v>138</v>
      </c>
      <c r="B27" s="29">
        <v>249.70945</v>
      </c>
      <c r="C27" s="30">
        <v>428.6</v>
      </c>
      <c r="D27" s="25">
        <f t="shared" si="1"/>
        <v>-178.89055</v>
      </c>
      <c r="E27" s="26">
        <f t="shared" si="0"/>
        <v>-41.7</v>
      </c>
    </row>
    <row r="28" ht="24.95" customHeight="1" spans="1:5">
      <c r="A28" s="28" t="s">
        <v>139</v>
      </c>
      <c r="B28" s="29">
        <v>196.887864</v>
      </c>
      <c r="C28" s="30">
        <v>214.75</v>
      </c>
      <c r="D28" s="25">
        <f t="shared" si="1"/>
        <v>-17.862136</v>
      </c>
      <c r="E28" s="26">
        <f t="shared" si="0"/>
        <v>-8.3</v>
      </c>
    </row>
    <row r="29" ht="24.95" customHeight="1" spans="1:5">
      <c r="A29" s="31" t="s">
        <v>140</v>
      </c>
      <c r="B29" s="29">
        <v>570.858483</v>
      </c>
      <c r="C29" s="30">
        <v>371.93</v>
      </c>
      <c r="D29" s="25">
        <f t="shared" si="1"/>
        <v>198.928483</v>
      </c>
      <c r="E29" s="26">
        <f t="shared" si="0"/>
        <v>53.5</v>
      </c>
    </row>
    <row r="30" ht="24.95" customHeight="1" spans="1:5">
      <c r="A30" s="28" t="s">
        <v>141</v>
      </c>
      <c r="B30" s="29">
        <v>387.332129</v>
      </c>
      <c r="C30" s="30">
        <v>465.22</v>
      </c>
      <c r="D30" s="25">
        <f t="shared" si="1"/>
        <v>-77.887871</v>
      </c>
      <c r="E30" s="26">
        <f t="shared" si="0"/>
        <v>-16.7</v>
      </c>
    </row>
    <row r="31" ht="24.95" customHeight="1" spans="1:5">
      <c r="A31" s="28" t="s">
        <v>142</v>
      </c>
      <c r="B31" s="29">
        <v>581.768336</v>
      </c>
      <c r="C31" s="30">
        <v>653.64</v>
      </c>
      <c r="D31" s="25">
        <f t="shared" si="1"/>
        <v>-71.871664</v>
      </c>
      <c r="E31" s="26">
        <f t="shared" si="0"/>
        <v>-11</v>
      </c>
    </row>
    <row r="32" ht="24.95" customHeight="1" spans="1:5">
      <c r="A32" s="28" t="s">
        <v>143</v>
      </c>
      <c r="B32" s="29">
        <v>277.802385</v>
      </c>
      <c r="C32" s="30">
        <v>414.78</v>
      </c>
      <c r="D32" s="25">
        <f t="shared" si="1"/>
        <v>-136.977615</v>
      </c>
      <c r="E32" s="26">
        <f t="shared" si="0"/>
        <v>-33</v>
      </c>
    </row>
    <row r="33" ht="24.95" customHeight="1" spans="1:5">
      <c r="A33" s="28" t="s">
        <v>144</v>
      </c>
      <c r="B33" s="29">
        <v>733.34095</v>
      </c>
      <c r="C33" s="30">
        <v>614.05</v>
      </c>
      <c r="D33" s="25">
        <f t="shared" si="1"/>
        <v>119.29095</v>
      </c>
      <c r="E33" s="26">
        <f t="shared" si="0"/>
        <v>19.4</v>
      </c>
    </row>
    <row r="34" ht="24.95" customHeight="1" spans="1:5">
      <c r="A34" s="28" t="s">
        <v>145</v>
      </c>
      <c r="B34" s="29">
        <v>536.028233</v>
      </c>
      <c r="C34" s="30">
        <v>380.7</v>
      </c>
      <c r="D34" s="25">
        <f t="shared" si="1"/>
        <v>155.328233</v>
      </c>
      <c r="E34" s="26">
        <f t="shared" si="0"/>
        <v>40.8</v>
      </c>
    </row>
    <row r="35" s="4" customFormat="1" ht="24.95" customHeight="1" spans="1:5">
      <c r="A35" s="31" t="s">
        <v>155</v>
      </c>
      <c r="B35" s="29">
        <v>6346</v>
      </c>
      <c r="C35" s="30">
        <v>3667</v>
      </c>
      <c r="D35" s="25">
        <f t="shared" si="1"/>
        <v>2679</v>
      </c>
      <c r="E35" s="26">
        <f t="shared" si="0"/>
        <v>73.1</v>
      </c>
    </row>
    <row r="36" spans="1:5">
      <c r="A36" s="14"/>
      <c r="B36" s="32"/>
      <c r="C36" s="33"/>
    </row>
    <row r="37" spans="1:5">
      <c r="B37" s="32"/>
      <c r="C37" s="33"/>
    </row>
  </sheetData>
  <mergeCells count="5">
    <mergeCell ref="A1:E1"/>
    <mergeCell ref="D4:E4"/>
    <mergeCell ref="A4:A5"/>
    <mergeCell ref="B4:B5"/>
    <mergeCell ref="C4:C5"/>
  </mergeCells>
  <printOptions horizontalCentered="1"/>
  <pageMargins left="0.708661417322835" right="0.708661417322835" top="0.748031496062992" bottom="0.748031496062992" header="0.31496062992126" footer="0.31496062992126"/>
  <pageSetup paperSize="12" scale="5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封皮</vt:lpstr>
      <vt:lpstr>收入</vt:lpstr>
      <vt:lpstr>支出</vt:lpstr>
      <vt:lpstr>经济分类</vt:lpstr>
      <vt:lpstr>乡镇收入</vt:lpstr>
      <vt:lpstr>当月完成情况表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WPS_1546203671</cp:lastModifiedBy>
  <dcterms:created xsi:type="dcterms:W3CDTF">2006-09-13T11:21:00Z</dcterms:created>
  <dcterms:modified xsi:type="dcterms:W3CDTF">2026-09-07T02:19:45Z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0A89D024CAE24CF7BD6E76190B25AE9A_13</vt:lpwstr>
  </property>
  <property fmtid="{D5CDD505-2E9C-101B-9397-08002B2CF9AE}" pid="4" name="CalculationRule">
    <vt:i4>0</vt:i4>
  </property>
</Properties>
</file>